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998" documentId="13_ncr:1_{F6CB121F-512D-4AA6-A0C1-0FB36C537598}" xr6:coauthVersionLast="47" xr6:coauthVersionMax="47" xr10:uidLastSave="{B04A6CB2-3256-4D39-B6C1-83299E4925DD}"/>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13" i="3"/>
  <c r="G14" i="3"/>
  <c r="G15" i="3"/>
  <c r="G16" i="3"/>
  <c r="I3" i="4"/>
  <c r="J3" i="4"/>
  <c r="I3" i="6"/>
  <c r="I4" i="6"/>
  <c r="L13" i="3"/>
  <c r="J13" i="3"/>
  <c r="I13" i="3"/>
  <c r="B13" i="3"/>
  <c r="B5" i="6"/>
  <c r="I5" i="6"/>
  <c r="J5" i="6"/>
  <c r="L5" i="6"/>
  <c r="B6" i="6"/>
  <c r="I6" i="6"/>
  <c r="J6" i="6"/>
  <c r="L6" i="6"/>
  <c r="B7" i="6"/>
  <c r="G7" i="6"/>
  <c r="I7" i="6"/>
  <c r="J7" i="6"/>
  <c r="L7" i="6"/>
  <c r="L3" i="6"/>
  <c r="L4" i="6"/>
  <c r="L2" i="6"/>
  <c r="J4" i="6"/>
  <c r="J3" i="6"/>
  <c r="J2" i="6"/>
  <c r="I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3" i="1"/>
  <c r="I3" i="1"/>
  <c r="J3" i="1"/>
  <c r="L3" i="1"/>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alcChain>
</file>

<file path=xl/sharedStrings.xml><?xml version="1.0" encoding="utf-8"?>
<sst xmlns="http://schemas.openxmlformats.org/spreadsheetml/2006/main" count="178588" uniqueCount="39079">
  <si>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</si>
  <si>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</si>
  <si>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</si>
  <si>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</si>
  <si>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</si>
  <si>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</si>
  <si>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</si>
  <si>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</si>
  <si>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</si>
  <si>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</si>
  <si>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</si>
  <si>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</si>
  <si>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</si>
  <si>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</si>
  <si>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</si>
  <si>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</si>
  <si>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</si>
  <si>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</si>
  <si>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</si>
  <si>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</si>
  <si>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</si>
  <si>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</si>
  <si>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</si>
  <si>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</si>
  <si>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</si>
  <si>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</si>
  <si>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</si>
  <si>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</si>
  <si>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</si>
  <si>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</si>
  <si>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</si>
  <si>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</si>
  <si>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</si>
  <si>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</si>
  <si>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</si>
  <si>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</si>
  <si>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</si>
  <si>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</si>
  <si>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</si>
  <si>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</si>
  <si>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</si>
  <si>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</si>
  <si>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</si>
  <si>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</si>
  <si>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</si>
  <si>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</si>
  <si>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</si>
  <si>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</si>
  <si>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</si>
  <si>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</si>
  <si>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</si>
  <si>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</si>
  <si>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</si>
  <si>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</si>
  <si>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</si>
  <si>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</si>
  <si>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</si>
  <si>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</si>
  <si>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</si>
  <si>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</si>
  <si>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</si>
  <si>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</si>
  <si>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</si>
  <si>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</si>
  <si>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</si>
  <si>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</si>
  <si>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</si>
  <si>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</si>
  <si>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</si>
  <si>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</si>
  <si>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</si>
  <si>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</si>
  <si>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</si>
  <si>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</si>
  <si>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</si>
  <si>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</si>
  <si>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</si>
  <si>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</si>
  <si>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</si>
  <si>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</si>
  <si>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</si>
  <si>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</si>
  <si>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</si>
  <si>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</si>
  <si>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</si>
  <si>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</si>
  <si>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</si>
  <si>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</si>
  <si>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</si>
  <si>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</si>
  <si>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</si>
  <si>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</si>
  <si>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</si>
  <si>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</si>
  <si>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</si>
  <si>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</si>
  <si>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</si>
  <si>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</si>
  <si>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</si>
  <si>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</si>
  <si>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</si>
  <si>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</si>
  <si>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</si>
  <si>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</si>
  <si>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</si>
  <si>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</si>
  <si>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</si>
  <si>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</si>
  <si>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</si>
  <si>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</si>
  <si>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</si>
  <si>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</si>
  <si>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</si>
  <si>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</si>
  <si>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</si>
  <si>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</si>
  <si>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</si>
  <si>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</si>
  <si>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</si>
  <si>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</si>
  <si>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</si>
  <si>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</si>
  <si>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</si>
  <si>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</si>
  <si>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</si>
  <si>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</si>
  <si>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</si>
  <si>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</si>
  <si>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</si>
  <si>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</si>
  <si>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</si>
  <si>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</si>
  <si>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</si>
  <si>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</si>
  <si>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</si>
  <si>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</si>
  <si>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</si>
  <si>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</si>
  <si>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</si>
  <si>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</si>
  <si>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</si>
  <si>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</si>
  <si>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</si>
  <si>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</si>
  <si>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</si>
  <si>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</si>
  <si>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</si>
  <si>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</si>
  <si>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</si>
  <si>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</si>
  <si>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</si>
  <si>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</si>
  <si>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</si>
  <si>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</si>
  <si>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</si>
  <si>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</si>
  <si>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</si>
  <si>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</si>
  <si>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</si>
  <si>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</si>
  <si>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</si>
  <si>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</si>
  <si>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</si>
  <si>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</si>
  <si>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</si>
  <si>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</si>
  <si>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</si>
  <si>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</si>
  <si>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</si>
  <si>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</si>
  <si>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</si>
  <si>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</si>
  <si>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</si>
  <si>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</si>
  <si>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</si>
  <si>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</si>
  <si>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</si>
  <si>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</si>
  <si>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</si>
  <si>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</si>
  <si>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</si>
  <si>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</si>
  <si>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</si>
  <si>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</si>
  <si>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</si>
  <si>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</si>
  <si>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</si>
  <si>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</si>
  <si>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</si>
  <si>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</si>
  <si>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</si>
  <si>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</si>
  <si>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</si>
  <si>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</si>
  <si>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</si>
  <si>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</si>
  <si>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</si>
  <si>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</si>
  <si>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</si>
  <si>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</si>
  <si>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</si>
  <si>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</si>
  <si>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</si>
  <si>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</si>
  <si>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</si>
  <si>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</si>
  <si>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</si>
  <si>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</si>
  <si>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</si>
  <si>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</si>
  <si>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</si>
  <si>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</si>
  <si>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</si>
  <si>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</si>
  <si>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</si>
  <si>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</si>
  <si>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</si>
  <si>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</si>
  <si>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</si>
  <si>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</si>
  <si>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</si>
  <si>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</si>
  <si>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</si>
  <si>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</si>
  <si>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</si>
  <si>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</si>
  <si>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</si>
  <si>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</si>
  <si>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</si>
  <si>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</si>
  <si>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</si>
  <si>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</si>
  <si>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</si>
  <si>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</si>
  <si>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</si>
  <si>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</si>
  <si>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</si>
  <si>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</si>
  <si>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</si>
  <si>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</si>
  <si>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</si>
  <si>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</si>
  <si>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</si>
  <si>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</si>
  <si>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</si>
  <si>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</si>
  <si>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</si>
  <si>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</si>
  <si>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</si>
  <si>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</si>
  <si>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</si>
  <si>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</si>
  <si>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</si>
  <si>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</si>
  <si>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</si>
  <si>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</si>
  <si>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</si>
  <si>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</si>
  <si>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</si>
  <si>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</si>
  <si>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</si>
  <si>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</si>
  <si>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</si>
  <si>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</si>
  <si>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</si>
  <si>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</si>
  <si>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</si>
  <si>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</si>
  <si>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</si>
  <si>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</si>
  <si>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</si>
  <si>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</si>
  <si>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</si>
  <si>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</si>
  <si>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</si>
  <si>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</si>
  <si>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</si>
  <si>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</si>
  <si>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</si>
  <si>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</si>
  <si>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</si>
  <si>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</si>
  <si>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</si>
  <si>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</si>
  <si>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</si>
  <si>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</si>
  <si>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</si>
  <si>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</si>
  <si>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</si>
  <si>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</si>
  <si>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</si>
  <si>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</si>
  <si>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</si>
  <si>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</si>
  <si>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</si>
  <si>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</si>
  <si>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</si>
  <si>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</si>
  <si>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</si>
  <si>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</si>
  <si>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</si>
  <si>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</si>
  <si>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</si>
  <si>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</si>
  <si>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</si>
  <si>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</si>
  <si>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</si>
  <si>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</si>
  <si>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</si>
  <si>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</si>
  <si>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</si>
  <si>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</si>
  <si>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</si>
  <si>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</si>
  <si>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</si>
  <si>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</si>
  <si>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</si>
  <si>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</si>
  <si>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</si>
  <si>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</si>
  <si>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</si>
  <si>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</si>
  <si>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</si>
  <si>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</si>
  <si>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</si>
  <si>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</si>
  <si>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</si>
  <si>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</si>
  <si>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</si>
  <si>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</si>
  <si>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</si>
  <si>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</si>
  <si>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</si>
  <si>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</si>
  <si>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</si>
  <si>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</si>
  <si>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</si>
  <si>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</si>
  <si>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</si>
  <si>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</si>
  <si>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</si>
  <si>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</si>
  <si>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</si>
  <si>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</si>
  <si>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</si>
  <si>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</si>
  <si>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</si>
  <si>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</si>
  <si>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</si>
  <si>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</si>
  <si>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</si>
  <si>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</si>
  <si>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</si>
  <si>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</si>
  <si>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</si>
  <si>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</si>
  <si>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</si>
  <si>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</si>
  <si>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</si>
  <si>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</si>
  <si>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</si>
  <si>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</si>
  <si>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</si>
  <si>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</si>
  <si>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</si>
  <si>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</si>
  <si>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</si>
  <si>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</si>
  <si>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</si>
  <si>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</si>
  <si>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</si>
  <si>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</si>
  <si>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</si>
  <si>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</si>
  <si>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</si>
  <si>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</si>
  <si>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</si>
  <si>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</si>
  <si>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</si>
  <si>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</si>
  <si>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</si>
  <si>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</si>
  <si>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</si>
  <si>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</si>
  <si>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</si>
  <si>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</si>
  <si>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</si>
  <si>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</si>
  <si>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</si>
  <si>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</si>
  <si>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</si>
  <si>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</si>
  <si>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</si>
  <si>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</si>
  <si>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</si>
  <si>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</si>
  <si>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</si>
  <si>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</si>
  <si>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</si>
  <si>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</si>
  <si>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</si>
  <si>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</si>
  <si>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</si>
  <si>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</si>
  <si>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</si>
  <si>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</si>
  <si>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</si>
  <si>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</si>
  <si>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</si>
  <si>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</si>
  <si>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</si>
  <si>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</si>
  <si>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</si>
  <si>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</si>
  <si>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</si>
  <si>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</si>
  <si>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</si>
  <si>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</si>
  <si>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</si>
  <si>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</si>
  <si>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</si>
  <si>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</si>
  <si>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</si>
  <si>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</si>
  <si>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</si>
  <si>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</si>
  <si>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</si>
  <si>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</si>
  <si>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</si>
  <si>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</si>
  <si>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</si>
  <si>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</si>
  <si>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</si>
  <si>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</si>
  <si>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</si>
  <si>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</si>
  <si>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</si>
  <si>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</si>
  <si>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</si>
  <si>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</si>
  <si>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</si>
  <si>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</si>
  <si>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</si>
  <si>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</si>
  <si>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</si>
  <si>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</si>
  <si>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</si>
  <si>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</si>
  <si>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</si>
  <si>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</si>
  <si>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</si>
  <si>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</si>
  <si>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</si>
  <si>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</si>
  <si>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</si>
  <si>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</si>
  <si>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</si>
  <si>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</si>
  <si>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</si>
  <si>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</si>
  <si>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</si>
  <si>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</si>
  <si>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</si>
  <si>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</si>
  <si>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</si>
  <si>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</si>
  <si>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</si>
  <si>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</si>
  <si>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</si>
  <si>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</si>
  <si>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</si>
  <si>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</si>
  <si>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</si>
  <si>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</si>
  <si>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</si>
  <si>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</si>
  <si>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</si>
  <si>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</si>
  <si>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</si>
  <si>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</si>
  <si>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</si>
  <si>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</si>
  <si>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</si>
  <si>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</si>
  <si>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</si>
  <si>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</si>
  <si>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</si>
  <si>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</si>
  <si>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</si>
  <si>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</si>
  <si>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</si>
  <si>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</si>
  <si>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</si>
  <si>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</si>
  <si>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</si>
  <si>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</si>
  <si>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</si>
  <si>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</si>
  <si>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</si>
  <si>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</si>
  <si>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</si>
  <si>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</si>
  <si>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</si>
  <si>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</si>
  <si>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</si>
  <si>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</si>
  <si>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</si>
  <si>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</si>
  <si>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</si>
  <si>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</si>
  <si>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</si>
  <si>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</si>
  <si>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</si>
  <si>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</si>
  <si>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</si>
  <si>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</si>
  <si>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</si>
  <si>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</si>
  <si>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</si>
  <si>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</si>
  <si>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</si>
  <si>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</si>
  <si>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</si>
  <si>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</si>
  <si>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</si>
  <si>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</si>
  <si>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</si>
  <si>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</si>
  <si>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</si>
  <si>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</si>
  <si>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</si>
  <si>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</si>
  <si>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</si>
  <si>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</si>
  <si>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</si>
  <si>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</si>
  <si>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</si>
  <si>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</si>
  <si>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</si>
  <si>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</si>
  <si>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</si>
  <si>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</si>
  <si>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</si>
  <si>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</si>
  <si>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</si>
  <si>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</si>
  <si>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</si>
  <si>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</si>
  <si>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</si>
  <si>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</si>
  <si>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</si>
  <si>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</si>
  <si>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</si>
  <si>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</si>
  <si>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</si>
  <si>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</si>
  <si>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</si>
  <si>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</si>
  <si>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</si>
  <si>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</si>
  <si>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</si>
  <si>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</si>
  <si>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</si>
  <si>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</si>
  <si>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</si>
  <si>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</si>
  <si>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</si>
  <si>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</si>
  <si>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</si>
  <si>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</si>
  <si>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</si>
  <si>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</si>
  <si>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</si>
  <si>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</si>
  <si>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</si>
  <si>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</si>
  <si>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</si>
  <si>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</si>
  <si>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</si>
  <si>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</si>
  <si>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</si>
  <si>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</si>
  <si>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</si>
  <si>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</si>
  <si>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</si>
  <si>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</si>
  <si>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</si>
  <si>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</si>
  <si>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</si>
  <si>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</si>
  <si>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</si>
  <si>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</si>
  <si>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</si>
  <si>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</si>
  <si>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</si>
  <si>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</si>
  <si>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</si>
  <si>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</si>
  <si>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</si>
  <si>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</si>
  <si>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</si>
  <si>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</si>
  <si>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</si>
  <si>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</si>
  <si>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</si>
  <si>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</si>
  <si>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</si>
  <si>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</si>
  <si>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</si>
  <si>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</si>
  <si>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</si>
  <si>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</si>
  <si>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</si>
  <si>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</si>
  <si>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</si>
  <si>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</si>
  <si>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</si>
  <si>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</si>
  <si>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</si>
  <si>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</si>
  <si>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</si>
  <si>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</si>
  <si>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</si>
  <si>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</si>
  <si>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</si>
  <si>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</si>
  <si>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</si>
  <si>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</si>
  <si>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</si>
  <si>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</si>
  <si>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</si>
  <si>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</si>
  <si>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</si>
  <si>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</si>
  <si>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</si>
  <si>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</si>
  <si>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</si>
  <si>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</si>
  <si>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</si>
  <si>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</si>
  <si>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</si>
  <si>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</si>
  <si>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</si>
  <si>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</si>
  <si>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</si>
  <si>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</si>
  <si>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</si>
  <si>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</si>
  <si>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</si>
  <si>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</si>
  <si>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</si>
  <si>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</si>
  <si>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</si>
  <si>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</si>
  <si>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</si>
  <si>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</si>
  <si>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</si>
  <si>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</si>
  <si>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</si>
  <si>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</si>
  <si>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</si>
  <si>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</si>
  <si>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</si>
  <si>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</si>
  <si>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</si>
  <si>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</si>
  <si>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</si>
  <si>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</si>
  <si>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</si>
  <si>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</si>
  <si>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</si>
  <si>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</si>
  <si>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</si>
  <si>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</si>
  <si>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</si>
  <si>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</si>
  <si>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</si>
  <si>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</si>
  <si>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</si>
  <si>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</si>
  <si>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</si>
  <si>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</si>
  <si>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</si>
  <si>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</si>
  <si>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</si>
  <si>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</si>
  <si>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</si>
  <si>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</si>
  <si>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</si>
  <si>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</si>
  <si>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</si>
  <si>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</si>
  <si>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</si>
  <si>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</si>
  <si>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</si>
  <si>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</si>
  <si>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</si>
  <si>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</si>
  <si>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</si>
  <si>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</si>
  <si>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</si>
  <si>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</si>
  <si>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</si>
  <si>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</si>
  <si>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</si>
  <si>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</si>
  <si>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</si>
  <si>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</si>
  <si>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</si>
  <si>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</si>
  <si>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</si>
  <si>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</si>
  <si>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</si>
  <si>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</si>
  <si>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</si>
  <si>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</si>
  <si>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</si>
  <si>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</si>
  <si>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</si>
  <si>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</si>
  <si>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</si>
  <si>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</si>
  <si>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</si>
  <si>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</si>
  <si>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</si>
  <si>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</si>
  <si>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</si>
  <si>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</si>
  <si>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</si>
  <si>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</si>
  <si>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</si>
  <si>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</si>
  <si>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</si>
  <si>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</si>
  <si>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</si>
  <si>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</si>
  <si>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</si>
  <si>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</si>
  <si>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</si>
  <si>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</si>
  <si>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</si>
  <si>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</si>
  <si>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</si>
  <si>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</si>
  <si>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</si>
  <si>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</si>
  <si>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</si>
  <si>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</si>
  <si>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</si>
  <si>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</si>
  <si>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</si>
  <si>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</si>
  <si>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</si>
  <si>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</si>
  <si>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</si>
  <si>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</si>
  <si>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</si>
  <si>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</si>
  <si>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</si>
  <si>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</si>
  <si>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</si>
  <si>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</si>
  <si>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</si>
  <si>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</si>
  <si>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</si>
  <si>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</si>
  <si>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</si>
  <si>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</si>
  <si>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</si>
  <si>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</si>
  <si>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</si>
  <si>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</si>
  <si>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</si>
  <si>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</si>
  <si>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</si>
  <si>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</si>
  <si>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</si>
  <si>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</si>
  <si>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</si>
  <si>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</si>
  <si>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</si>
  <si>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</si>
  <si>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</si>
  <si>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</si>
  <si>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</si>
  <si>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</si>
  <si>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</si>
  <si>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</si>
  <si>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</si>
  <si>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</si>
  <si>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</si>
  <si>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</si>
  <si>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</si>
  <si>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</si>
  <si>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</si>
  <si>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</si>
  <si>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</si>
  <si>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</si>
  <si>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</si>
  <si>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</si>
  <si>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</si>
  <si>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</si>
  <si>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</si>
  <si>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</si>
  <si>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</si>
  <si>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</si>
  <si>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</si>
  <si>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</si>
  <si>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</si>
  <si>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</si>
  <si>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</si>
  <si>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</si>
  <si>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</si>
  <si>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</si>
  <si>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</si>
  <si>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</si>
  <si>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</si>
  <si>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</si>
  <si>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</si>
  <si>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</si>
  <si>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</si>
  <si>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</si>
  <si>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</si>
  <si>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</si>
  <si>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</si>
  <si>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</si>
  <si>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</si>
  <si>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</si>
  <si>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</si>
  <si>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</si>
  <si>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</si>
  <si>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</si>
  <si>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</si>
  <si>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</si>
  <si>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</si>
  <si>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</si>
  <si>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</si>
  <si>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</si>
  <si>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</si>
  <si>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</si>
  <si>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</si>
  <si>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</si>
  <si>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</si>
  <si>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</si>
  <si>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</si>
  <si>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</si>
  <si>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</si>
  <si>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</si>
  <si>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</si>
  <si>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</si>
  <si>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</si>
  <si>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</si>
  <si>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</si>
  <si>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</si>
  <si>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</si>
  <si>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</si>
  <si>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</si>
  <si>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</si>
  <si>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</si>
  <si>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</si>
  <si>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</si>
  <si>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</si>
  <si>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</si>
  <si>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</si>
  <si>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</si>
  <si>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</si>
  <si>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</si>
  <si>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</si>
  <si>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</si>
  <si>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</si>
  <si>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</si>
  <si>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</si>
  <si>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</si>
  <si>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</si>
  <si>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</si>
  <si>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</si>
  <si>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</si>
  <si>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</si>
  <si>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</si>
  <si>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</si>
  <si>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</si>
  <si>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</si>
  <si>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</si>
  <si>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</si>
  <si>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</si>
  <si>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</si>
  <si>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</si>
  <si>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</si>
  <si>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</si>
  <si>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</si>
  <si>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</si>
  <si>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</si>
  <si>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</si>
  <si>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</si>
  <si>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</si>
  <si>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</si>
  <si>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</si>
  <si>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</si>
  <si>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</si>
  <si>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</si>
  <si>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</si>
  <si>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</si>
  <si>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</si>
  <si>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</si>
  <si>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</si>
  <si>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</si>
  <si>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</si>
  <si>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</si>
  <si>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</si>
  <si>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</si>
  <si>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</si>
  <si>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</si>
  <si>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</si>
  <si>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</si>
  <si>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</si>
  <si>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</si>
  <si>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</si>
  <si>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</si>
  <si>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</si>
  <si>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</si>
  <si>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</si>
  <si>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</si>
  <si>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</si>
  <si>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</si>
  <si>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</si>
  <si>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</si>
  <si>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</si>
  <si>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</si>
  <si>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</si>
  <si>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</si>
  <si>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</si>
  <si>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</si>
  <si>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</si>
  <si>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</si>
  <si>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</si>
  <si>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</si>
  <si>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</si>
  <si>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</si>
  <si>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</si>
  <si>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</si>
  <si>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</si>
  <si>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</si>
  <si>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</si>
  <si>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</si>
  <si>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</si>
  <si>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</si>
  <si>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</si>
  <si>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</si>
  <si>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</si>
  <si>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</si>
  <si>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</si>
  <si>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</si>
  <si>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</si>
  <si>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</si>
  <si>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</si>
  <si>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</si>
  <si>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</si>
  <si>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</si>
  <si>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</si>
  <si>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</si>
  <si>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</si>
  <si>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</si>
  <si>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</si>
  <si>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</si>
  <si>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</si>
  <si>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</si>
  <si>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</si>
  <si>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</si>
  <si>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</si>
  <si>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</si>
  <si>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</si>
  <si>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</si>
  <si>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</si>
  <si>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</si>
  <si>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</si>
  <si>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</si>
  <si>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</si>
  <si>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</si>
  <si>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</si>
  <si>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</si>
  <si>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</si>
  <si>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</si>
  <si>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</si>
  <si>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</si>
  <si>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</si>
  <si>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</si>
  <si>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</si>
  <si>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</si>
  <si>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</si>
  <si>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</si>
  <si>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</si>
  <si>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</si>
  <si>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</si>
  <si>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</si>
  <si>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</si>
  <si>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</si>
  <si>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</si>
  <si>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</si>
  <si>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</si>
  <si>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</si>
  <si>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</si>
  <si>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</si>
  <si>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</si>
  <si>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</si>
  <si>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</si>
  <si>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</si>
  <si>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</si>
  <si>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</si>
  <si>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</si>
  <si>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</si>
  <si>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</si>
  <si>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</si>
  <si>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</si>
  <si>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</si>
  <si>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</si>
  <si>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</si>
  <si>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</si>
  <si>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</si>
  <si>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</si>
  <si>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</si>
  <si>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</si>
  <si>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</si>
  <si>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</si>
  <si>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</si>
  <si>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</si>
  <si>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</si>
  <si>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</si>
  <si>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</si>
  <si>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</si>
  <si>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</si>
  <si>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</si>
  <si>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</si>
  <si>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</si>
  <si>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</si>
  <si>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</si>
  <si>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</si>
  <si>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</si>
  <si>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</si>
  <si>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</si>
  <si>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</si>
  <si>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</si>
  <si>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</si>
  <si>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</si>
  <si>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</si>
  <si>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</si>
  <si>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</si>
  <si>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</si>
  <si>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</si>
  <si>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</si>
  <si>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</si>
  <si>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</si>
  <si>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</si>
  <si>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</si>
  <si>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</si>
  <si>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</si>
  <si>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</si>
  <si>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</si>
  <si>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</si>
  <si>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</si>
  <si>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</si>
  <si>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</si>
  <si>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</si>
  <si>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</si>
  <si>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</si>
  <si>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</si>
  <si>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</si>
  <si>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</si>
  <si>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</si>
  <si>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</si>
  <si>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</si>
  <si>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</si>
  <si>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</si>
  <si>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</si>
  <si>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</si>
  <si>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</si>
  <si>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</si>
  <si>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</si>
  <si>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</si>
  <si>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</si>
  <si>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</si>
  <si>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</si>
  <si>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</si>
  <si>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</si>
  <si>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</si>
  <si>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</si>
  <si>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</si>
  <si>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</si>
  <si>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</si>
  <si>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</si>
  <si>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</si>
  <si>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</si>
  <si>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</si>
  <si>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</si>
  <si>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</si>
  <si>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</si>
  <si>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</si>
  <si>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</si>
  <si>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</si>
  <si>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</si>
  <si>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</si>
  <si>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</si>
  <si>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</si>
  <si>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</si>
  <si>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</si>
  <si>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</si>
  <si>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</si>
  <si>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</si>
  <si>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</si>
  <si>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</si>
  <si>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</si>
  <si>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</si>
  <si>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</si>
  <si>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</si>
  <si>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</si>
  <si>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</si>
  <si>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</si>
  <si>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</si>
  <si>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</si>
  <si>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</si>
  <si>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</si>
  <si>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</si>
  <si>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</si>
  <si>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</si>
  <si>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</si>
  <si>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</si>
  <si>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</si>
  <si>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</si>
  <si>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</si>
  <si>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</si>
  <si>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</si>
  <si>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</si>
  <si>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</si>
  <si>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</si>
  <si>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</si>
  <si>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</si>
  <si>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</si>
  <si>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</si>
  <si>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</si>
  <si>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</si>
  <si>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</si>
  <si>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</si>
  <si>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</si>
  <si>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</si>
  <si>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</si>
  <si>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</si>
  <si>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</si>
  <si>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</si>
  <si>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</si>
  <si>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</si>
  <si>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</si>
  <si>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</si>
  <si>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</si>
  <si>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</si>
  <si>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</si>
  <si>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</si>
  <si>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</si>
  <si>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</si>
  <si>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</si>
  <si>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</si>
  <si>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</si>
  <si>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</si>
  <si>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</si>
  <si>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</si>
  <si>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</si>
  <si>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</si>
  <si>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</si>
  <si>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</si>
  <si>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</si>
  <si>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</si>
  <si>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</si>
  <si>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</si>
  <si>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</si>
  <si>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</si>
  <si>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</si>
  <si>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</si>
  <si>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</si>
  <si>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</si>
  <si>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</si>
  <si>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</si>
  <si>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</si>
  <si>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</si>
  <si>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</si>
  <si>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</si>
  <si>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</si>
  <si>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</si>
  <si>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</si>
  <si>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</si>
  <si>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</si>
  <si>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</si>
  <si>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</si>
  <si>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</si>
  <si>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</si>
  <si>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</si>
  <si>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</si>
  <si>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</si>
  <si>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</si>
  <si>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</si>
  <si>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</si>
  <si>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</si>
  <si>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</si>
  <si>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</si>
  <si>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</si>
  <si>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</si>
  <si>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</si>
  <si>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</si>
  <si>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</si>
  <si>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</si>
  <si>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</si>
  <si>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</si>
  <si>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</si>
  <si>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</si>
  <si>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</si>
  <si>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</si>
  <si>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</si>
  <si>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</si>
  <si>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</si>
  <si>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</si>
  <si>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</si>
  <si>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</si>
  <si>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</si>
  <si>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</si>
  <si>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</si>
  <si>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</si>
  <si>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</si>
  <si>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</si>
  <si>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</si>
  <si>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</si>
  <si>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</si>
  <si>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</si>
  <si>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</si>
  <si>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</si>
  <si>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</si>
  <si>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</si>
  <si>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</si>
  <si>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</si>
  <si>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</si>
  <si>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</si>
  <si>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</si>
  <si>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</si>
  <si>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</si>
  <si>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</si>
  <si>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</si>
  <si>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</si>
  <si>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</si>
  <si>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</si>
  <si>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</si>
  <si>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</si>
  <si>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</si>
  <si>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</si>
  <si>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</si>
  <si>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</si>
  <si>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</si>
  <si>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</si>
  <si>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</si>
  <si>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</si>
  <si>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</si>
  <si>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</si>
  <si>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</si>
  <si>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</si>
  <si>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</si>
  <si>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</si>
  <si>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</si>
  <si>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</si>
  <si>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</si>
  <si>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</si>
  <si>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</si>
  <si>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</si>
  <si>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</si>
  <si>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</si>
  <si>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</si>
  <si>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</si>
  <si>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</si>
  <si>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</si>
  <si>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</si>
  <si>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</si>
  <si>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</si>
  <si>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</si>
  <si>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</si>
  <si>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</si>
  <si>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</si>
  <si>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</si>
  <si>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</si>
  <si>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</si>
  <si>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</si>
  <si>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</si>
  <si>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</si>
  <si>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</si>
  <si>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</si>
  <si>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</si>
  <si>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</si>
  <si>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</si>
  <si>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</si>
  <si>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</si>
  <si>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</si>
  <si>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</si>
  <si>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</si>
  <si>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</si>
  <si>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</si>
  <si>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</si>
  <si>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</si>
  <si>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</si>
  <si>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</si>
  <si>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</si>
  <si>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</si>
  <si>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</si>
  <si>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</si>
  <si>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</si>
  <si>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</si>
  <si>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</si>
  <si>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</si>
  <si>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</si>
  <si>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</si>
  <si>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</si>
  <si>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</si>
  <si>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</si>
  <si>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</si>
  <si>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</si>
  <si>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</si>
  <si>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</si>
  <si>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</si>
  <si>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</si>
  <si>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</si>
  <si>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</si>
  <si>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</si>
  <si>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</si>
  <si>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</si>
  <si>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</si>
  <si>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</si>
  <si>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</si>
  <si>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</si>
  <si>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</si>
  <si>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</si>
  <si>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</si>
  <si>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</si>
  <si>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</si>
  <si>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</si>
  <si>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</si>
  <si>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</si>
  <si>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</si>
  <si>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</si>
  <si>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</si>
  <si>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</si>
  <si>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</si>
  <si>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</si>
  <si>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</si>
  <si>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</si>
  <si>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</si>
  <si>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</si>
  <si>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</si>
  <si>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</si>
  <si>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</si>
  <si>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</si>
  <si>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</si>
  <si>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</si>
  <si>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</si>
  <si>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</si>
  <si>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</si>
  <si>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</si>
  <si>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</si>
  <si>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</si>
  <si>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</si>
  <si>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</si>
  <si>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</si>
  <si>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</si>
  <si>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</si>
  <si>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</si>
  <si>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</si>
  <si>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</si>
  <si>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</si>
  <si>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</si>
  <si>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</si>
  <si>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</si>
  <si>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</si>
  <si>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</si>
  <si>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</si>
  <si>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</si>
  <si>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</si>
  <si>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</si>
  <si>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</si>
  <si>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</si>
  <si>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</si>
  <si>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</si>
  <si>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</si>
  <si>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</si>
  <si>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</si>
  <si>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</si>
  <si>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</si>
  <si>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</si>
  <si>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</si>
  <si>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</si>
  <si>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</si>
  <si>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</si>
  <si>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</si>
  <si>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</si>
  <si>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</si>
  <si>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</si>
  <si>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</si>
  <si>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</si>
  <si>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</si>
  <si>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</si>
  <si>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</si>
  <si>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</si>
  <si>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</si>
  <si>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</si>
  <si>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</si>
  <si>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</si>
  <si>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</si>
  <si>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</si>
  <si>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</si>
  <si>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</si>
  <si>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</si>
  <si>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</si>
  <si>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</si>
  <si>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</si>
  <si>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</si>
  <si>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</si>
  <si>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</si>
  <si>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</si>
  <si>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</si>
  <si>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</si>
  <si>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</si>
  <si>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</si>
  <si>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</si>
  <si>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</si>
  <si>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</si>
  <si>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</si>
  <si>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</si>
  <si>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</si>
  <si>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</si>
  <si>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</si>
  <si>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</si>
  <si>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</si>
  <si>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</si>
  <si>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</si>
  <si>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</si>
  <si>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</si>
  <si>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</si>
  <si>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</si>
  <si>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</si>
  <si>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</si>
  <si>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</si>
  <si>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</si>
  <si>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</si>
  <si>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</si>
  <si>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</si>
  <si>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</si>
  <si>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</si>
  <si>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</si>
  <si>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</si>
  <si>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</si>
  <si>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</si>
  <si>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</si>
  <si>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</si>
  <si>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</si>
  <si>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</si>
  <si>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</si>
  <si>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</si>
  <si>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</si>
  <si>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</si>
  <si>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</si>
  <si>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</si>
  <si>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</si>
  <si>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</si>
  <si>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</si>
  <si>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</si>
  <si>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</si>
  <si>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</si>
  <si>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</si>
  <si>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</si>
  <si>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</si>
  <si>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</si>
  <si>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</si>
  <si>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</si>
  <si>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</si>
  <si>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</si>
  <si>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</si>
  <si>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</si>
  <si>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</si>
  <si>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</si>
  <si>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</si>
  <si>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</si>
  <si>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</si>
  <si>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</si>
  <si>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</si>
  <si>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</si>
  <si>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</si>
  <si>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</si>
  <si>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</si>
  <si>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</si>
  <si>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</si>
  <si>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</si>
  <si>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</si>
  <si>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</si>
  <si>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</si>
  <si>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</si>
  <si>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</si>
  <si>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</si>
  <si>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</si>
  <si>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</si>
  <si>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</si>
  <si>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</si>
  <si>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</si>
  <si>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</si>
  <si>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</si>
  <si>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</si>
  <si>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</si>
  <si>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</si>
  <si>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</si>
  <si>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</si>
  <si>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</si>
  <si>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</si>
  <si>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</si>
  <si>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</si>
  <si>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</si>
  <si>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</si>
  <si>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</si>
  <si>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</si>
  <si>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</si>
  <si>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</si>
  <si>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</si>
  <si>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</si>
  <si>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</si>
  <si>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</si>
  <si>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</si>
  <si>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</si>
  <si>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</si>
  <si>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</si>
  <si>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</si>
  <si>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</si>
  <si>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</si>
  <si>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</si>
  <si>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</si>
  <si>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</si>
  <si>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</si>
  <si>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</si>
  <si>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</si>
  <si>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</si>
  <si>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</si>
  <si>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</si>
  <si>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</si>
  <si>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</si>
  <si>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</si>
  <si>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</si>
  <si>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</si>
  <si>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</si>
  <si>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</si>
  <si>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</si>
  <si>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</si>
  <si>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</si>
  <si>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</si>
  <si>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</si>
  <si>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</si>
  <si>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</si>
  <si>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</si>
  <si>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</si>
  <si>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</si>
  <si>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</si>
  <si>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</si>
  <si>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</si>
  <si>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</si>
  <si>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</si>
  <si>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</si>
  <si>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</si>
  <si>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</si>
  <si>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</si>
  <si>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</si>
  <si>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</si>
  <si>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</si>
  <si>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</si>
  <si>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</si>
  <si>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</si>
  <si>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</si>
  <si>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</si>
  <si>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</si>
  <si>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</si>
  <si>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</si>
  <si>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</si>
  <si>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</si>
  <si>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</si>
  <si>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</si>
  <si>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</si>
  <si>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</si>
  <si>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</si>
  <si>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</si>
  <si>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</si>
  <si>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</si>
  <si>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</si>
  <si>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</si>
  <si>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</si>
  <si>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</si>
  <si>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</si>
  <si>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</si>
  <si>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</si>
  <si>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</si>
  <si>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</si>
  <si>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</si>
  <si>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</si>
  <si>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</si>
  <si>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</si>
  <si>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</si>
  <si>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</si>
  <si>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</si>
  <si>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</si>
  <si>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</si>
  <si>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</si>
  <si>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</si>
  <si>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</si>
  <si>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</si>
  <si>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</si>
  <si>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</si>
  <si>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</si>
  <si>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</si>
  <si>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</si>
  <si>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</si>
  <si>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</si>
  <si>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</si>
  <si>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</si>
  <si>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</si>
  <si>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</si>
  <si>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</si>
  <si>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</si>
  <si>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</si>
  <si>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</si>
  <si>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</si>
  <si>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</si>
  <si>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</si>
  <si>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</si>
  <si>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</si>
  <si>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</si>
  <si>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</si>
  <si>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</si>
  <si>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</si>
  <si>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</si>
  <si>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</si>
  <si>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</si>
  <si>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</si>
  <si>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</si>
  <si>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</si>
  <si>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</si>
  <si>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</si>
  <si>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</si>
  <si>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</si>
  <si>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</si>
  <si>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</si>
  <si>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</si>
  <si>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</si>
  <si>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</si>
  <si>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</si>
  <si>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</si>
  <si>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</si>
  <si>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</si>
  <si>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</si>
  <si>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</si>
  <si>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</si>
  <si>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</si>
  <si>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</si>
  <si>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</si>
  <si>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</si>
  <si>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</si>
  <si>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</si>
  <si>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</si>
  <si>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</si>
  <si>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</si>
  <si>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</si>
  <si>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</si>
  <si>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</si>
  <si>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</si>
  <si>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</si>
  <si>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</si>
  <si>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</si>
  <si>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</si>
  <si>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</si>
  <si>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</si>
  <si>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</si>
  <si>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</si>
  <si>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</si>
  <si>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</si>
  <si>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</si>
  <si>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</si>
  <si>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</si>
  <si>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</si>
  <si>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</si>
  <si>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</si>
  <si>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</si>
  <si>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</si>
  <si>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</si>
  <si>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</si>
  <si>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</si>
  <si>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</si>
  <si>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</si>
  <si>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</si>
  <si>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</si>
  <si>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</si>
  <si>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</si>
  <si>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</si>
  <si>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</si>
  <si>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</si>
  <si>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</si>
  <si>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</si>
  <si>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</si>
  <si>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</si>
  <si>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</si>
  <si>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</si>
  <si>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</si>
  <si>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</si>
  <si>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</si>
  <si>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</si>
  <si>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</si>
  <si>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</si>
  <si>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</si>
  <si>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</si>
  <si>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</si>
  <si>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</si>
  <si>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</si>
  <si>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</si>
  <si>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</si>
  <si>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</si>
  <si>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</si>
  <si>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</si>
  <si>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</si>
  <si>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</si>
  <si>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</si>
  <si>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</si>
  <si>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</si>
  <si>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</si>
  <si>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</si>
  <si>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</si>
  <si>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</si>
  <si>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</si>
  <si>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</si>
  <si>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</si>
  <si>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</si>
  <si>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</si>
  <si>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</si>
  <si>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</si>
  <si>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</si>
  <si>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</si>
  <si>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</si>
  <si>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</si>
  <si>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</si>
  <si>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</si>
  <si>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</si>
  <si>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</si>
  <si>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</si>
  <si>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</si>
  <si>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</si>
  <si>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</si>
  <si>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</si>
  <si>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</si>
  <si>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</si>
  <si>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</si>
  <si>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</si>
  <si>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</si>
  <si>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</si>
  <si>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</si>
  <si>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</si>
  <si>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</si>
  <si>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</si>
  <si>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</si>
  <si>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</si>
  <si>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</si>
  <si>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</si>
  <si>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</si>
  <si>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</si>
  <si>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</si>
  <si>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</si>
  <si>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</si>
  <si>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</si>
  <si>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</si>
  <si>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</si>
  <si>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</si>
  <si>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</si>
  <si>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</si>
  <si>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</si>
  <si>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</si>
  <si>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</si>
  <si>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</si>
  <si>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</si>
  <si>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</si>
  <si>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</si>
  <si>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</si>
  <si>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</si>
  <si>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</si>
  <si>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</si>
  <si>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</si>
  <si>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</si>
  <si>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</si>
  <si>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</si>
  <si>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</si>
  <si>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</si>
  <si>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</si>
  <si>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</si>
  <si>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</si>
  <si>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</si>
  <si>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</si>
  <si>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</si>
  <si>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</si>
  <si>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</si>
  <si>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</si>
  <si>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</si>
  <si>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</si>
  <si>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</si>
  <si>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</si>
  <si>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</si>
  <si>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</si>
  <si>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</si>
  <si>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</si>
  <si>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</si>
  <si>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</si>
  <si>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</si>
  <si>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</si>
  <si>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</si>
  <si>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</si>
  <si>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</si>
  <si>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</si>
  <si>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</si>
  <si>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</si>
  <si>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</si>
  <si>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</si>
  <si>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</si>
  <si>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</si>
  <si>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</si>
  <si>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</si>
  <si>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</si>
  <si>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</si>
  <si>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</si>
  <si>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</si>
  <si>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</si>
  <si>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</si>
  <si>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</si>
  <si>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</si>
  <si>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</si>
  <si>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</si>
  <si>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</si>
  <si>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</si>
  <si>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</si>
  <si>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</si>
  <si>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</si>
  <si>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</si>
  <si>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</si>
  <si>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</si>
  <si>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</si>
  <si>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</si>
  <si>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</si>
  <si>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</si>
  <si>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</si>
  <si>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</si>
  <si>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</si>
  <si>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</si>
  <si>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</si>
  <si>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</si>
  <si>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</si>
  <si>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</si>
  <si>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</si>
  <si>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</si>
  <si>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</si>
  <si>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</si>
  <si>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</si>
  <si>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</si>
  <si>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</si>
  <si>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</si>
  <si>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</si>
  <si>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</si>
  <si>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</si>
  <si>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</si>
  <si>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</si>
  <si>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</si>
  <si>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</si>
  <si>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</si>
  <si>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</si>
  <si>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</si>
  <si>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</si>
  <si>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</si>
  <si>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</si>
  <si>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</si>
  <si>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</si>
  <si>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</si>
  <si>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</si>
  <si>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</si>
  <si>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</si>
  <si>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</si>
  <si>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</si>
  <si>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</si>
  <si>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</si>
  <si>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</si>
  <si>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</si>
  <si>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</si>
  <si>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</si>
  <si>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</si>
  <si>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</si>
  <si>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</si>
  <si>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</si>
  <si>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</si>
  <si>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</si>
  <si>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</si>
  <si>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</si>
  <si>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</si>
  <si>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</si>
  <si>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</si>
  <si>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</si>
  <si>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</si>
  <si>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</si>
  <si>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</si>
  <si>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</si>
  <si>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</si>
  <si>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</si>
  <si>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</si>
  <si>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</si>
  <si>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</si>
  <si>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</si>
  <si>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</si>
  <si>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</si>
  <si>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</si>
  <si>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</si>
  <si>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</si>
  <si>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</si>
  <si>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</si>
  <si>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</si>
  <si>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</si>
  <si>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</si>
  <si>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</si>
  <si>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</si>
  <si>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</si>
  <si>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</si>
  <si>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</si>
  <si>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</si>
  <si>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</si>
  <si>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</si>
  <si>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</si>
  <si>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</si>
  <si>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</si>
  <si>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</si>
  <si>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</si>
  <si>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</si>
  <si>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</si>
  <si>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</si>
  <si>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</si>
  <si>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</si>
  <si>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</si>
  <si>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</si>
  <si>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</si>
  <si>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</si>
  <si>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</si>
  <si>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</si>
  <si>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</si>
  <si>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</si>
  <si>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</si>
  <si>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</si>
  <si>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</si>
  <si>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</si>
  <si>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</si>
  <si>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</si>
  <si>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</si>
  <si>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</si>
  <si>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</si>
  <si>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</si>
  <si>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</si>
  <si>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</si>
  <si>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</si>
  <si>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</si>
  <si>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</si>
  <si>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</si>
  <si>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</si>
  <si>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</si>
  <si>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</si>
  <si>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</si>
  <si>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</si>
  <si>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</si>
  <si>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</si>
  <si>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</si>
  <si>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</si>
  <si>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</si>
  <si>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</si>
  <si>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</si>
  <si>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</si>
  <si>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</si>
  <si>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</si>
  <si>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</si>
  <si>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</si>
  <si>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</si>
  <si>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</si>
  <si>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</si>
  <si>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</si>
  <si>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</si>
  <si>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</si>
  <si>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</si>
  <si>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</si>
  <si>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</si>
  <si>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</si>
  <si>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</si>
  <si>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</si>
  <si>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</si>
  <si>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</si>
  <si>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</si>
  <si>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</si>
  <si>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</si>
  <si>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</si>
  <si>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</si>
  <si>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</si>
  <si>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</si>
  <si>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</si>
  <si>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</si>
  <si>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</si>
  <si>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</si>
  <si>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</si>
  <si>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</si>
  <si>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</si>
  <si>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</si>
  <si>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</si>
  <si>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</si>
  <si>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</si>
  <si>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</si>
  <si>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</si>
  <si>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</si>
  <si>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</si>
  <si>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</si>
  <si>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</si>
  <si>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</si>
  <si>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</si>
  <si>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</si>
  <si>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</si>
  <si>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</si>
  <si>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</si>
  <si>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</si>
  <si>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</si>
  <si>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</si>
  <si>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</si>
  <si>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</si>
  <si>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</si>
  <si>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</si>
  <si>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</si>
  <si>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</si>
  <si>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</si>
  <si>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</si>
  <si>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</si>
  <si>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</si>
  <si>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</si>
  <si>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</si>
  <si>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</si>
  <si>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</si>
  <si>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</si>
  <si>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</si>
  <si>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</si>
  <si>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</si>
  <si>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</si>
  <si>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</si>
  <si>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</si>
  <si>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</si>
  <si>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</si>
  <si>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</si>
  <si>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</si>
  <si>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</si>
  <si>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</si>
  <si>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</si>
  <si>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</si>
  <si>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</si>
  <si>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</si>
  <si>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</si>
  <si>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</si>
  <si>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</si>
  <si>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</si>
  <si>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</si>
  <si>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</si>
  <si>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</si>
  <si>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</si>
  <si>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</si>
  <si>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</si>
  <si>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</si>
  <si>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</si>
  <si>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</si>
  <si>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</si>
  <si>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</si>
  <si>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</si>
  <si>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</si>
  <si>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</si>
  <si>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</si>
  <si>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</si>
  <si>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</si>
  <si>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</si>
  <si>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</si>
  <si>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</si>
  <si>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</si>
  <si>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</si>
  <si>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</si>
  <si>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</si>
  <si>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</si>
  <si>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</si>
  <si>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</si>
  <si>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</si>
  <si>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</si>
  <si>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</si>
  <si>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</si>
  <si>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</si>
  <si>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</si>
  <si>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</si>
  <si>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</si>
  <si>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</si>
  <si>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</si>
  <si>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</si>
  <si>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</si>
  <si>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</si>
  <si>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</si>
  <si>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</si>
  <si>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</si>
  <si>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</si>
  <si>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</si>
  <si>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</si>
  <si>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</si>
  <si>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</si>
  <si>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</si>
  <si>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</si>
  <si>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</si>
  <si>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</si>
  <si>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</si>
  <si>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</si>
  <si>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</si>
  <si>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</si>
  <si>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</si>
  <si>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</si>
  <si>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</si>
  <si>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</si>
  <si>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</si>
  <si>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</si>
  <si>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</si>
  <si>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</si>
  <si>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</si>
  <si>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</si>
  <si>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</si>
  <si>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</si>
  <si>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</si>
  <si>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</si>
  <si>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</si>
  <si>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</si>
  <si>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</si>
  <si>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</si>
  <si>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</si>
  <si>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</si>
  <si>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</si>
  <si>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</si>
  <si>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</si>
  <si>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</si>
  <si>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</si>
  <si>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</si>
  <si>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</si>
  <si>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</si>
  <si>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</si>
  <si>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</si>
  <si>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</si>
  <si>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</si>
  <si>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</si>
  <si>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</si>
  <si>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</si>
  <si>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</si>
  <si>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</si>
  <si>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</si>
  <si>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</si>
  <si>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</si>
  <si>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</si>
  <si>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</si>
  <si>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</si>
  <si>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</si>
  <si>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</si>
  <si>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</si>
  <si>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</si>
  <si>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</si>
  <si>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</si>
  <si>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</si>
  <si>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</si>
  <si>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</si>
  <si>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</si>
  <si>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</si>
  <si>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</si>
  <si>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</si>
  <si>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</si>
  <si>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</si>
  <si>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</si>
  <si>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</si>
  <si>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</si>
  <si>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</si>
  <si>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</si>
  <si>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</si>
  <si>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</si>
  <si>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</si>
  <si>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</si>
  <si>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</si>
  <si>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</si>
  <si>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</si>
  <si>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</si>
  <si>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</si>
  <si>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</si>
  <si>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</si>
  <si>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</si>
  <si>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</si>
  <si>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</si>
  <si>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</si>
  <si>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</si>
  <si>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</si>
  <si>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</si>
  <si>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</si>
  <si>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</si>
  <si>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</si>
  <si>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</si>
  <si>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</si>
  <si>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</si>
  <si>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</si>
  <si>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</si>
  <si>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</si>
  <si>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</si>
  <si>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</si>
  <si>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</si>
  <si>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</si>
  <si>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</si>
  <si>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</si>
  <si>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</si>
  <si>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</si>
  <si>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</si>
  <si>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</si>
  <si>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</si>
  <si>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</si>
  <si>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</si>
  <si>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</si>
  <si>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</si>
  <si>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</si>
  <si>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</si>
  <si>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</si>
  <si>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</si>
  <si>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</si>
  <si>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</si>
  <si>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</si>
  <si>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</si>
  <si>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</si>
  <si>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</si>
  <si>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</si>
  <si>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</si>
  <si>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</si>
  <si>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</si>
  <si>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</si>
  <si>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</si>
  <si>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</si>
  <si>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</si>
  <si>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</si>
  <si>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</si>
  <si>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</si>
  <si>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</si>
  <si>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</si>
  <si>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</si>
  <si>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</si>
  <si>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</si>
  <si>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</si>
  <si>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</si>
  <si>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</si>
  <si>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</si>
  <si>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</si>
  <si>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</si>
  <si>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</si>
  <si>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</si>
  <si>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</si>
  <si>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</si>
  <si>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</si>
  <si>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</si>
  <si>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</si>
  <si>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</si>
  <si>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</si>
  <si>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</si>
  <si>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</si>
  <si>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</si>
  <si>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</si>
  <si>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</si>
  <si>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</si>
  <si>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</si>
  <si>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</si>
  <si>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</si>
  <si>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</si>
  <si>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</si>
  <si>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</si>
  <si>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</si>
  <si>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</si>
  <si>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</si>
  <si>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</si>
  <si>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</si>
  <si>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</si>
  <si>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</si>
  <si>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</si>
  <si>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</si>
  <si>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</si>
  <si>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</si>
  <si>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</si>
  <si>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</si>
  <si>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</si>
  <si>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</si>
  <si>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</si>
  <si>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</si>
  <si>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</si>
  <si>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</si>
  <si>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</si>
  <si>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</si>
  <si>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</si>
  <si>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</si>
  <si>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</si>
  <si>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</si>
  <si>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</si>
  <si>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</si>
  <si>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</si>
  <si>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</si>
  <si>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</si>
  <si>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</si>
  <si>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</si>
  <si>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</si>
  <si>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</si>
  <si>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</si>
  <si>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</si>
  <si>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</si>
  <si>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</si>
  <si>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</si>
  <si>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</si>
  <si>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</si>
  <si>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</si>
  <si>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</si>
  <si>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</si>
  <si>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</si>
  <si>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</si>
  <si>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</si>
  <si>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</si>
  <si>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</si>
  <si>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</si>
  <si>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</si>
  <si>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</si>
  <si>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</si>
  <si>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</si>
  <si>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</si>
  <si>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</si>
  <si>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</si>
  <si>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</si>
  <si>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</si>
  <si>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</si>
  <si>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</si>
  <si>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</si>
  <si>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</si>
  <si>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</si>
  <si>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</si>
  <si>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</si>
  <si>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</si>
  <si>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</si>
  <si>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</si>
  <si>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</si>
  <si>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</si>
  <si>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</si>
  <si>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</si>
  <si>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</si>
  <si>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</si>
  <si>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</si>
  <si>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</si>
  <si>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</si>
  <si>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</si>
  <si>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</si>
  <si>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</si>
  <si>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</si>
  <si>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</si>
  <si>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</si>
  <si>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</si>
  <si>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</si>
  <si>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</si>
  <si>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</si>
  <si>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</si>
  <si>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</si>
  <si>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</si>
  <si>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</si>
  <si>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</si>
  <si>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</si>
  <si>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</si>
  <si>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</si>
  <si>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</si>
  <si>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</si>
  <si>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</si>
  <si>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</si>
  <si>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</si>
  <si>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</si>
  <si>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</si>
  <si>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</si>
  <si>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</si>
  <si>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</si>
  <si>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</si>
  <si>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</si>
  <si>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</si>
  <si>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</si>
  <si>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</si>
  <si>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</si>
  <si>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</si>
  <si>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</si>
  <si>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</si>
  <si>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</si>
  <si>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</si>
  <si>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</si>
  <si>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</si>
  <si>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</si>
  <si>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</si>
  <si>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</si>
  <si>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</si>
  <si>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</si>
  <si>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</si>
  <si>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</si>
  <si>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</si>
  <si>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</si>
  <si>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</si>
  <si>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</si>
  <si>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</si>
  <si>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</si>
  <si>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</si>
  <si>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</si>
  <si>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</si>
  <si>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</si>
  <si>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</si>
  <si>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</si>
  <si>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</si>
  <si>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</si>
  <si>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</si>
  <si>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</si>
  <si>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</si>
  <si>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</si>
  <si>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</si>
  <si>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</si>
  <si>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</si>
  <si>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</si>
  <si>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</si>
  <si>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</si>
  <si>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</si>
  <si>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</si>
  <si>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</si>
  <si>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</si>
  <si>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</si>
  <si>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</si>
  <si>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</si>
  <si>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</si>
  <si>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</si>
  <si>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</si>
  <si>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</si>
  <si>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</si>
  <si>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</si>
  <si>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</si>
  <si>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</si>
  <si>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</si>
  <si>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</si>
  <si>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</si>
  <si>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</si>
  <si>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</si>
  <si>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</si>
  <si>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</si>
  <si>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</si>
  <si>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</si>
  <si>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</si>
  <si>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</si>
  <si>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</si>
  <si>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</si>
  <si>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</si>
  <si>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</si>
  <si>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</si>
  <si>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</si>
  <si>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</si>
  <si>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</si>
  <si>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</si>
  <si>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</si>
  <si>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</si>
  <si>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</si>
  <si>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</si>
  <si>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</si>
  <si>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</si>
  <si>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</si>
  <si>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</si>
  <si>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</si>
  <si>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</si>
  <si>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</si>
  <si>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</si>
  <si>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</si>
  <si>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</si>
  <si>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</si>
  <si>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</si>
  <si>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</si>
  <si>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</si>
  <si>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</si>
  <si>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</si>
  <si>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</si>
  <si>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</si>
  <si>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</si>
  <si>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</si>
  <si>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</si>
  <si>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</si>
  <si>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</si>
  <si>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</si>
  <si>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</si>
  <si>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</si>
  <si>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</si>
  <si>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</si>
  <si>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</si>
  <si>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</si>
  <si>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</si>
  <si>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</si>
  <si>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</si>
  <si>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</si>
  <si>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</si>
  <si>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</si>
  <si>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</si>
  <si>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</si>
  <si>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</si>
  <si>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</si>
  <si>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</si>
  <si>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</si>
  <si>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</si>
  <si>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</si>
  <si>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</si>
  <si>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</si>
  <si>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</si>
  <si>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</si>
  <si>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</si>
  <si>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</si>
  <si>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</si>
  <si>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</si>
  <si>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</si>
  <si>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</si>
  <si>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</si>
  <si>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</si>
  <si>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</si>
  <si>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</si>
  <si>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</si>
  <si>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</si>
  <si>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</si>
  <si>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</si>
  <si>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</si>
  <si>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</si>
  <si>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</si>
  <si>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</si>
  <si>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</si>
  <si>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</si>
  <si>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</si>
  <si>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</si>
  <si>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</si>
  <si>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</si>
  <si>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</si>
  <si>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</si>
  <si>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</si>
  <si>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</si>
  <si>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</si>
  <si>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</si>
  <si>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</si>
  <si>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</si>
  <si>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</si>
  <si>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</si>
  <si>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</si>
  <si>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</si>
  <si>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</si>
  <si>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</si>
  <si>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</si>
  <si>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</si>
  <si>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</si>
  <si>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</si>
  <si>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</si>
  <si>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</si>
  <si>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</si>
  <si>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</si>
  <si>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</si>
  <si>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</si>
  <si>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</si>
  <si>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</si>
  <si>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</si>
  <si>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</si>
  <si>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</si>
  <si>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</si>
  <si>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</si>
  <si>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</si>
  <si>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</si>
  <si>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</si>
  <si>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</si>
  <si>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</si>
  <si>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</si>
  <si>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</si>
  <si>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</si>
  <si>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</si>
  <si>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</si>
  <si>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</si>
  <si>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</si>
  <si>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</si>
  <si>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</si>
  <si>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</si>
  <si>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</si>
  <si>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</si>
  <si>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</si>
  <si>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</si>
  <si>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</si>
  <si>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</si>
  <si>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</si>
  <si>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</si>
  <si>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</si>
  <si>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</si>
  <si>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</si>
  <si>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</si>
  <si>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</si>
  <si>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</si>
  <si>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</si>
  <si>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</si>
  <si>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</si>
  <si>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</si>
  <si>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</si>
  <si>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</si>
  <si>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</si>
  <si>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</si>
  <si>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</si>
  <si>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</si>
  <si>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</si>
  <si>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</si>
  <si>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</si>
  <si>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</si>
  <si>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</si>
  <si>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</si>
  <si>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</si>
  <si>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</si>
  <si>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</si>
  <si>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</si>
  <si>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</si>
  <si>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</si>
  <si>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</si>
  <si>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</si>
  <si>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</si>
  <si>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</si>
  <si>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</si>
  <si>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</si>
  <si>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</si>
  <si>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</si>
  <si>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</si>
  <si>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</si>
  <si>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</si>
  <si>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</si>
  <si>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</si>
  <si>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</si>
  <si>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</si>
  <si>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</si>
  <si>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</si>
  <si>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</si>
  <si>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</si>
  <si>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</si>
  <si>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</si>
  <si>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</si>
  <si>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</si>
  <si>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</si>
  <si>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</si>
  <si>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</si>
  <si>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</si>
  <si>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</si>
  <si>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</si>
  <si>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</si>
  <si>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</si>
  <si>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</si>
  <si>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</si>
  <si>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</si>
  <si>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</si>
  <si>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</si>
  <si>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</si>
  <si>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</si>
  <si>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</si>
  <si>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</si>
  <si>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</si>
  <si>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</si>
  <si>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</si>
  <si>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</si>
  <si>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</si>
  <si>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</si>
  <si>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</si>
  <si>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</si>
  <si>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</si>
  <si>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</si>
  <si>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</si>
  <si>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</si>
  <si>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</si>
  <si>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</si>
  <si>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</si>
  <si>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</si>
  <si>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</si>
  <si>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</si>
  <si>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</si>
  <si>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</si>
  <si>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</si>
  <si>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</si>
  <si>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</si>
  <si>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</si>
  <si>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</si>
  <si>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</si>
  <si>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</si>
  <si>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</si>
  <si>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</si>
  <si>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</si>
  <si>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</si>
  <si>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</si>
  <si>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</si>
  <si>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</si>
  <si>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</si>
  <si>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</si>
  <si>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</si>
  <si>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</si>
  <si>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</si>
  <si>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</si>
  <si>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</si>
  <si>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</si>
  <si>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</si>
  <si>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</si>
  <si>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</si>
  <si>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</si>
  <si>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</si>
  <si>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</si>
  <si>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</si>
  <si>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</si>
  <si>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</si>
  <si>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</si>
  <si>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</si>
  <si>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</si>
  <si>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</si>
  <si>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</si>
  <si>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</si>
  <si>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</si>
  <si>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</si>
  <si>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</si>
  <si>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</si>
  <si>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</si>
  <si>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</si>
  <si>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</si>
  <si>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</si>
  <si>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</si>
  <si>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</si>
  <si>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</si>
  <si>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</si>
  <si>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</si>
  <si>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</si>
  <si>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</si>
  <si>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</si>
  <si>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</si>
  <si>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</si>
  <si>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</si>
  <si>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</si>
  <si>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</si>
  <si>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</si>
  <si>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</si>
  <si>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</si>
  <si>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</si>
  <si>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</si>
  <si>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</si>
  <si>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</si>
  <si>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</si>
  <si>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</si>
  <si>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</si>
  <si>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</si>
  <si>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</si>
  <si>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</si>
  <si>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</si>
  <si>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</si>
  <si>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</si>
  <si>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</si>
  <si>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</si>
  <si>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</si>
  <si>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</si>
  <si>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</si>
  <si>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</si>
  <si>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</si>
  <si>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</si>
  <si>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</si>
  <si>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</si>
  <si>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</si>
  <si>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</si>
  <si>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</si>
  <si>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</si>
  <si>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</si>
  <si>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</si>
  <si>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</si>
  <si>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</si>
  <si>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</si>
  <si>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</si>
  <si>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</si>
  <si>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</si>
  <si>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</si>
  <si>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</si>
  <si>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</si>
  <si>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</si>
  <si>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</si>
  <si>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</si>
  <si>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</si>
  <si>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</si>
  <si>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</si>
  <si>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</si>
  <si>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</si>
  <si>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</si>
  <si>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</si>
  <si>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</si>
  <si>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</si>
  <si>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</si>
  <si>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</si>
  <si>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</si>
  <si>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</si>
  <si>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</si>
  <si>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</si>
  <si>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</si>
  <si>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</si>
  <si>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</si>
  <si>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</si>
  <si>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</si>
  <si>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</si>
  <si>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</si>
  <si>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</si>
  <si>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</si>
  <si>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</si>
  <si>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</si>
  <si>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</si>
  <si>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</si>
  <si>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</si>
  <si>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</si>
  <si>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</si>
  <si>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</si>
  <si>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</si>
  <si>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</si>
  <si>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</si>
  <si>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</si>
  <si>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</si>
  <si>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</si>
  <si>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</si>
  <si>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</si>
  <si>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</si>
  <si>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</si>
  <si>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</si>
  <si>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</si>
  <si>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</si>
  <si>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</si>
  <si>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</si>
  <si>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</si>
  <si>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</si>
  <si>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</si>
  <si>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</si>
  <si>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</si>
  <si>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</si>
  <si>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</si>
  <si>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</si>
  <si>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</si>
  <si>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</si>
  <si>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</si>
  <si>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</si>
  <si>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</si>
  <si>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</si>
  <si>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</si>
  <si>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</si>
  <si>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</si>
  <si>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</si>
  <si>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</si>
  <si>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</si>
  <si>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</si>
  <si>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</si>
  <si>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</si>
  <si>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</si>
  <si>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</si>
  <si>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</si>
  <si>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</si>
  <si>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</si>
  <si>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</si>
  <si>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</si>
  <si>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</si>
  <si>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</si>
  <si>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</si>
  <si>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</si>
  <si>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</si>
  <si>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</si>
  <si>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</si>
  <si>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</si>
  <si>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</si>
  <si>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</si>
  <si>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</si>
  <si>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</si>
  <si>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</si>
  <si>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</si>
  <si>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</si>
  <si>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</si>
  <si>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</si>
  <si>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</si>
  <si>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</si>
  <si>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</si>
  <si>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</si>
  <si>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</si>
  <si>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</si>
  <si>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</si>
  <si>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</si>
  <si>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</si>
  <si>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</si>
  <si>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</si>
  <si>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</si>
  <si>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</si>
  <si>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</si>
  <si>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</si>
  <si>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</si>
  <si>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</si>
  <si>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</si>
  <si>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</si>
  <si>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</si>
  <si>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</si>
  <si>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</si>
  <si>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</si>
  <si>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</si>
  <si>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</si>
  <si>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</si>
  <si>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</si>
  <si>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</si>
  <si>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</si>
  <si>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</si>
  <si>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</si>
  <si>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</si>
  <si>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</si>
  <si>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</si>
  <si>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</si>
  <si>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</si>
  <si>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</si>
  <si>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</si>
  <si>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</si>
  <si>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</si>
  <si>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</si>
  <si>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</si>
  <si>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</si>
  <si>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</si>
  <si>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</si>
  <si>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</si>
  <si>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</si>
  <si>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</si>
  <si>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</si>
  <si>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</si>
  <si>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</si>
  <si>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</si>
  <si>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</si>
  <si>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</si>
  <si>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</si>
  <si>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</si>
  <si>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</si>
  <si>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</si>
  <si>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</si>
  <si>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</si>
  <si>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</si>
  <si>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</si>
  <si>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</si>
  <si>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</si>
  <si>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</si>
  <si>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</si>
  <si>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</si>
  <si>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</si>
  <si>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</si>
  <si>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</si>
  <si>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</si>
  <si>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</si>
  <si>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</si>
  <si>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</si>
  <si>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</si>
  <si>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</si>
  <si>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</si>
  <si>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</si>
  <si>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</si>
  <si>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</si>
  <si>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</si>
  <si>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</si>
  <si>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</si>
  <si>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</si>
  <si>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</si>
  <si>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</si>
  <si>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</si>
  <si>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</si>
  <si>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</si>
  <si>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</si>
  <si>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</si>
  <si>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</si>
  <si>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</si>
  <si>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</si>
  <si>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</si>
  <si>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</si>
  <si>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</si>
  <si>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</si>
  <si>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</si>
  <si>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</si>
  <si>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</si>
  <si>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</si>
  <si>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</si>
  <si>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</si>
  <si>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</si>
  <si>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</si>
  <si>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</si>
  <si>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</si>
  <si>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</si>
  <si>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</si>
  <si>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</si>
  <si>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</si>
  <si>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</si>
  <si>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</si>
  <si>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</si>
  <si>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</si>
  <si>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</si>
  <si>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</si>
  <si>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</si>
  <si>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</si>
  <si>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</si>
  <si>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</si>
  <si>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</si>
  <si>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</si>
  <si>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</si>
  <si>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</si>
  <si>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</si>
  <si>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</si>
  <si>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</si>
  <si>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</si>
  <si>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</si>
  <si>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</si>
  <si>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</si>
  <si>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</si>
  <si>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</si>
  <si>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</si>
  <si>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</si>
  <si>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</si>
  <si>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</si>
  <si>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</si>
  <si>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</si>
  <si>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</si>
  <si>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</si>
  <si>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</si>
  <si>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</si>
  <si>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</si>
  <si>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</si>
  <si>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</si>
  <si>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</si>
  <si>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</si>
  <si>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</si>
  <si>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</si>
  <si>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</si>
  <si>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</si>
  <si>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</si>
  <si>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</si>
  <si>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</si>
  <si>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</si>
  <si>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</si>
  <si>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</si>
  <si>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</si>
  <si>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</si>
  <si>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</si>
  <si>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</si>
  <si>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</si>
  <si>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</si>
  <si>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</si>
  <si>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</si>
  <si>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</si>
  <si>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</si>
  <si>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</si>
  <si>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</si>
  <si>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</si>
  <si>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</si>
  <si>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</si>
  <si>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</si>
  <si>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</si>
  <si>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</si>
  <si>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</si>
  <si>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</si>
  <si>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</si>
  <si>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</si>
  <si>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</si>
  <si>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</si>
  <si>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</si>
  <si>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</si>
  <si>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</si>
  <si>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</si>
  <si>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</si>
  <si>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</si>
  <si>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</si>
  <si>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</si>
  <si>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</si>
  <si>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</si>
  <si>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</si>
  <si>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</si>
  <si>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</si>
  <si>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</si>
  <si>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</si>
  <si>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</si>
  <si>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</si>
  <si>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</si>
  <si>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</si>
  <si>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</si>
  <si>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</si>
  <si>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</si>
  <si>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</si>
  <si>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</si>
  <si>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</si>
  <si>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</si>
  <si>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</si>
  <si>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</si>
  <si>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</si>
  <si>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</si>
  <si>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</si>
  <si>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</si>
  <si>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</si>
  <si>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</si>
  <si>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</si>
  <si>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</si>
  <si>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</si>
  <si>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</si>
  <si>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</si>
  <si>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</si>
  <si>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</si>
  <si>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</si>
  <si>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</si>
  <si>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</si>
  <si>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</si>
  <si>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</si>
  <si>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</si>
  <si>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</si>
  <si>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</si>
  <si>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</si>
  <si>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</si>
  <si>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</si>
  <si>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</si>
  <si>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</si>
  <si>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</si>
  <si>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</si>
  <si>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</si>
  <si>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</si>
  <si>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</si>
  <si>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</si>
  <si>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</si>
  <si>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</si>
  <si>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</si>
  <si>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</si>
  <si>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</si>
  <si>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</si>
  <si>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</si>
  <si>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</si>
  <si>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</si>
  <si>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</si>
  <si>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</si>
  <si>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</si>
  <si>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</si>
  <si>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</si>
  <si>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</si>
  <si>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</si>
  <si>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</si>
  <si>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</si>
  <si>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</si>
  <si>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</si>
  <si>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</si>
  <si>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</si>
  <si>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</si>
  <si>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</si>
  <si>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</si>
  <si>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</si>
  <si>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</si>
  <si>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</si>
  <si>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</si>
  <si>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</si>
  <si>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</si>
  <si>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</si>
  <si>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</si>
  <si>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</si>
  <si>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</si>
  <si>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</si>
  <si>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</si>
  <si>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</si>
  <si>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</si>
  <si>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</si>
  <si>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</si>
  <si>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</si>
  <si>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</si>
  <si>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</si>
  <si>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</si>
  <si>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</si>
  <si>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</si>
  <si>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</si>
  <si>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</si>
  <si>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</si>
  <si>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</si>
  <si>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</si>
  <si>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</si>
  <si>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</si>
  <si>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</si>
  <si>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</si>
  <si>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</si>
  <si>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</si>
  <si>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</si>
  <si>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</si>
  <si>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</si>
  <si>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</si>
  <si>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</si>
  <si>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</si>
  <si>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</si>
  <si>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</si>
  <si>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</si>
  <si>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</si>
  <si>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</si>
  <si>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</si>
  <si>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</si>
  <si>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</si>
  <si>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</si>
  <si>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</si>
  <si>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</si>
  <si>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</si>
  <si>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</si>
  <si>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</si>
  <si>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</si>
  <si>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</si>
  <si>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</si>
  <si>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</si>
  <si>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</si>
  <si>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</si>
  <si>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</si>
  <si>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</si>
  <si>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</si>
  <si>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</si>
  <si>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</si>
  <si>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</si>
  <si>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</si>
  <si>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</si>
  <si>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</si>
  <si>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</si>
  <si>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</si>
  <si>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</si>
  <si>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</si>
  <si>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</si>
  <si>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</si>
  <si>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</si>
  <si>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</si>
  <si>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</si>
  <si>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</si>
  <si>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</si>
  <si>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</si>
  <si>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</si>
  <si>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</si>
  <si>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</si>
  <si>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</si>
  <si>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</si>
  <si>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</si>
  <si>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</si>
  <si>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</si>
  <si>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</si>
  <si>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</si>
  <si>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</si>
  <si>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</si>
  <si>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</si>
  <si>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</si>
  <si>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</si>
  <si>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</si>
  <si>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</si>
  <si>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</si>
  <si>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</si>
  <si>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</si>
  <si>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</si>
  <si>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</si>
  <si>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</si>
  <si>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</si>
  <si>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</si>
  <si>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</si>
  <si>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</si>
  <si>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</si>
  <si>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</si>
  <si>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</si>
  <si>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</si>
  <si>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</si>
  <si>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</si>
  <si>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</si>
  <si>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</si>
  <si>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</si>
  <si>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</si>
  <si>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</si>
  <si>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</si>
  <si>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</si>
  <si>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</si>
  <si>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</si>
  <si>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</si>
  <si>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</si>
  <si>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</si>
  <si>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</si>
  <si>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</si>
  <si>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</si>
  <si>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</si>
  <si>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</si>
  <si>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</si>
  <si>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</si>
  <si>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</si>
  <si>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</si>
  <si>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</si>
  <si>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</si>
  <si>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</si>
  <si>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</si>
  <si>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</si>
  <si>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</si>
  <si>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</si>
  <si>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</si>
  <si>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</si>
  <si>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</si>
  <si>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</si>
  <si>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</si>
  <si>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</si>
  <si>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</si>
  <si>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</si>
  <si>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</si>
  <si>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</si>
  <si>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</si>
  <si>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</si>
  <si>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</si>
  <si>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</si>
  <si>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</si>
  <si>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</si>
  <si>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</si>
  <si>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</si>
  <si>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</si>
  <si>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</si>
  <si>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</si>
  <si>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</si>
  <si>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</si>
  <si>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</si>
  <si>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</si>
  <si>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</si>
  <si>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</si>
  <si>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</si>
  <si>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</si>
  <si>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</si>
  <si>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</si>
  <si>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</si>
  <si>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</si>
  <si>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</si>
  <si>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</si>
  <si>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</si>
  <si>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</si>
  <si>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</si>
  <si>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</si>
  <si>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</si>
  <si>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</si>
  <si>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</si>
  <si>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</si>
  <si>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</si>
  <si>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</si>
  <si>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</si>
  <si>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</si>
  <si>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</si>
  <si>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</si>
  <si>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</si>
  <si>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</si>
  <si>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</si>
  <si>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</si>
  <si>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</si>
  <si>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</si>
  <si>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</si>
  <si>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</si>
  <si>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</si>
  <si>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</si>
  <si>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</si>
  <si>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</si>
  <si>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</si>
  <si>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</si>
  <si>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</si>
  <si>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</si>
  <si>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</si>
  <si>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</si>
  <si>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</si>
  <si>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</si>
  <si>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</si>
  <si>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</si>
  <si>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</si>
  <si>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</si>
  <si>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</si>
  <si>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</si>
  <si>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</si>
  <si>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</si>
  <si>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</si>
  <si>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</si>
  <si>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</si>
  <si>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</si>
  <si>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</si>
  <si>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</si>
  <si>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</si>
  <si>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</si>
  <si>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</si>
  <si>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</si>
  <si>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</si>
  <si>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</si>
  <si>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</si>
  <si>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</si>
  <si>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</si>
  <si>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</si>
  <si>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</si>
  <si>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</si>
  <si>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</si>
  <si>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</si>
  <si>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</si>
  <si>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</si>
  <si>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</si>
  <si>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</si>
  <si>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</si>
  <si>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</si>
  <si>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</si>
  <si>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</si>
  <si>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</si>
  <si>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</si>
  <si>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</si>
  <si>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</si>
  <si>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</si>
  <si>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</si>
  <si>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</si>
  <si>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</si>
  <si>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</si>
  <si>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</si>
  <si>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</si>
  <si>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</si>
  <si>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</si>
  <si>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</si>
  <si>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</si>
  <si>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</si>
  <si>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</si>
  <si>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</si>
  <si>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</si>
  <si>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</si>
  <si>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</si>
  <si>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</si>
  <si>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</si>
  <si>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</si>
  <si>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</si>
  <si>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</si>
  <si>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</si>
  <si>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</si>
  <si>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</si>
  <si>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</si>
  <si>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</si>
  <si>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</si>
  <si>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</si>
  <si>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</si>
  <si>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</si>
  <si>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</si>
  <si>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</si>
  <si>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</si>
  <si>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</si>
  <si>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</si>
  <si>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</si>
  <si>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</si>
  <si>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</si>
  <si>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</si>
  <si>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</si>
  <si>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</si>
  <si>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</si>
  <si>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</si>
  <si>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</si>
  <si>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</si>
  <si>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</si>
  <si>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</si>
  <si>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</si>
  <si>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</si>
  <si>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</si>
  <si>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</si>
  <si>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</si>
  <si>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</si>
  <si>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</si>
  <si>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</si>
  <si>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</si>
  <si>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</si>
  <si>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</si>
  <si>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</si>
  <si>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</si>
  <si>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</si>
  <si>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</si>
  <si>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</si>
  <si>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</si>
  <si>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</si>
  <si>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</si>
  <si>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</si>
  <si>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</si>
  <si>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</si>
  <si>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</si>
  <si>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</si>
  <si>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</si>
  <si>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</si>
  <si>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</si>
  <si>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</si>
  <si>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</si>
  <si>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</si>
  <si>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</si>
  <si>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</si>
  <si>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</si>
  <si>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</si>
  <si>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</si>
  <si>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</si>
  <si>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</si>
  <si>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</si>
  <si>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</si>
  <si>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</si>
  <si>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</si>
  <si>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</si>
  <si>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</si>
  <si>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</si>
  <si>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</si>
  <si>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</si>
  <si>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</si>
  <si>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</si>
  <si>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</si>
  <si>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</si>
  <si>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</si>
  <si>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</si>
  <si>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</si>
  <si>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</si>
  <si>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</si>
  <si>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</si>
  <si>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</si>
  <si>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</si>
  <si>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</si>
  <si>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</si>
  <si>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</si>
  <si>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</si>
  <si>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</si>
  <si>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</si>
  <si>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</si>
  <si>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</si>
  <si>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</si>
  <si>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</si>
  <si>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</si>
  <si>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</si>
  <si>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</si>
  <si>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</si>
  <si>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</si>
  <si>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</si>
  <si>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</si>
  <si>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</si>
  <si>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</si>
  <si>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</si>
  <si>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</si>
  <si>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</si>
  <si>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</si>
  <si>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</si>
  <si>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</si>
  <si>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</si>
  <si>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</si>
  <si>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</si>
  <si>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</si>
  <si>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</si>
  <si>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</si>
  <si>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</si>
  <si>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</si>
  <si>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</si>
  <si>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</si>
  <si>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</si>
  <si>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</si>
  <si>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</si>
  <si>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</si>
  <si>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</si>
  <si>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</si>
  <si>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</si>
  <si>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</si>
  <si>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</si>
  <si>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</si>
  <si>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</si>
  <si>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</si>
  <si>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</si>
  <si>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</si>
  <si>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</si>
  <si>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</si>
  <si>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</si>
  <si>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</si>
  <si>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</si>
  <si>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</si>
  <si>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</si>
  <si>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</si>
  <si>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</si>
  <si>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</si>
  <si>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</si>
  <si>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</si>
  <si>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</si>
  <si>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</si>
  <si>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</si>
  <si>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</si>
  <si>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</si>
  <si>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</si>
  <si>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</si>
  <si>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</si>
  <si>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</si>
  <si>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</si>
  <si>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</si>
  <si>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</si>
  <si>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</si>
  <si>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</si>
  <si>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</si>
  <si>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</si>
  <si>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</si>
  <si>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</si>
  <si>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</si>
  <si>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</si>
  <si>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</si>
  <si>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</si>
  <si>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</si>
  <si>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</si>
  <si>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</si>
  <si>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</si>
  <si>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</si>
  <si>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</si>
  <si>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</si>
  <si>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</si>
  <si>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</si>
  <si>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</si>
  <si>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</si>
  <si>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</si>
  <si>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</si>
  <si>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</si>
  <si>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</si>
  <si>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</si>
  <si>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</si>
  <si>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</si>
  <si>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</si>
  <si>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</si>
  <si>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</si>
  <si>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</si>
  <si>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</si>
  <si>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</si>
  <si>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</si>
  <si>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</si>
  <si>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</si>
  <si>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</si>
  <si>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</si>
  <si>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</si>
  <si>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</si>
  <si>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</si>
  <si>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</si>
  <si>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</si>
  <si>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</si>
  <si>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</si>
  <si>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</si>
  <si>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</si>
  <si>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</si>
  <si>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</si>
  <si>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</si>
  <si>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</si>
  <si>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</si>
  <si>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</si>
  <si>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</si>
  <si>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</si>
  <si>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</si>
  <si>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</si>
  <si>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</si>
  <si>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</si>
  <si>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</si>
  <si>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</si>
  <si>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</si>
  <si>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</si>
  <si>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</si>
  <si>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</si>
  <si>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</si>
  <si>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</si>
  <si>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</si>
  <si>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</si>
  <si>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</si>
  <si>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</si>
  <si>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</si>
  <si>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</si>
  <si>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</si>
  <si>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</si>
  <si>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</si>
  <si>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</si>
  <si>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</si>
  <si>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</si>
  <si>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</si>
  <si>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</si>
  <si>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</si>
  <si>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</si>
  <si>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</si>
  <si>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</si>
  <si>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</si>
  <si>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</si>
  <si>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</si>
  <si>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</si>
  <si>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</si>
  <si>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</si>
  <si>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</si>
  <si>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</si>
  <si>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</si>
  <si>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</si>
  <si>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</si>
  <si>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</si>
  <si>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</si>
  <si>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</si>
  <si>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</si>
  <si>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</si>
  <si>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</si>
  <si>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</si>
  <si>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</si>
  <si>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</si>
  <si>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</si>
  <si>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</si>
  <si>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</si>
  <si>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</si>
  <si>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</si>
  <si>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</si>
  <si>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</si>
  <si>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</si>
  <si>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</si>
  <si>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</si>
  <si>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</si>
  <si>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</si>
  <si>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</si>
  <si>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</si>
  <si>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</si>
  <si>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</si>
  <si>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</si>
  <si>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</si>
  <si>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</si>
  <si>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</si>
  <si>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</si>
  <si>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</si>
  <si>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</si>
  <si>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</si>
  <si>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</si>
  <si>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</si>
  <si>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</si>
  <si>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</si>
  <si>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</si>
  <si>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</si>
  <si>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</si>
  <si>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</si>
  <si>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</si>
  <si>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</si>
  <si>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</si>
  <si>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</si>
  <si>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</si>
  <si>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</si>
  <si>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</si>
  <si>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</si>
  <si>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</si>
  <si>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</si>
  <si>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</si>
  <si>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</si>
  <si>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</si>
  <si>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</si>
  <si>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</si>
  <si>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</si>
  <si>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</si>
  <si>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</si>
  <si>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</si>
  <si>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</si>
  <si>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</si>
  <si>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</si>
  <si>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</si>
  <si>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</si>
  <si>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</si>
  <si>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</si>
  <si>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</si>
  <si>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</si>
  <si>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</si>
  <si>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</si>
  <si>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</si>
  <si>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</si>
  <si>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</si>
  <si>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</si>
  <si>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</si>
  <si>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</si>
  <si>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</si>
  <si>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</si>
  <si>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</si>
  <si>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</si>
  <si>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</si>
  <si>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</si>
  <si>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</si>
  <si>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</si>
  <si>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</si>
  <si>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</si>
  <si>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</si>
  <si>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</si>
  <si>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</si>
  <si>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</si>
  <si>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</si>
  <si>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</si>
  <si>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</si>
  <si>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</si>
  <si>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</si>
  <si>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</si>
  <si>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</si>
  <si>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</si>
  <si>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</si>
  <si>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</si>
  <si>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</si>
  <si>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</si>
  <si>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</si>
  <si>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</si>
  <si>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</si>
  <si>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</si>
  <si>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</si>
  <si>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</si>
  <si>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</si>
  <si>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</si>
  <si>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</si>
  <si>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</si>
  <si>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</si>
  <si>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</si>
  <si>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</si>
  <si>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</si>
  <si>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</si>
  <si>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</si>
  <si>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</si>
  <si>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</si>
  <si>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</si>
  <si>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</si>
  <si>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</si>
  <si>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</si>
  <si>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</si>
  <si>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</si>
  <si>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</si>
  <si>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</si>
  <si>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</si>
  <si>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</si>
  <si>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</si>
  <si>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</si>
  <si>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</si>
  <si>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</si>
  <si>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</si>
  <si>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</si>
  <si>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</si>
  <si>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</si>
  <si>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</si>
  <si>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</si>
  <si>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</si>
  <si>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</si>
  <si>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</si>
  <si>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</si>
  <si>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</si>
  <si>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</si>
  <si>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</si>
  <si>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</si>
  <si>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</si>
  <si>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</si>
  <si>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</si>
  <si>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</si>
  <si>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</si>
  <si>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</si>
  <si>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</si>
  <si>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</si>
  <si>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</si>
  <si>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</si>
  <si>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</si>
  <si>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</si>
  <si>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</si>
  <si>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</si>
  <si>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</si>
  <si>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</si>
  <si>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</si>
  <si>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</si>
  <si>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</si>
  <si>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</si>
  <si>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</si>
  <si>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</si>
  <si>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</si>
  <si>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</si>
  <si>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</si>
  <si>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</si>
  <si>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</si>
  <si>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</si>
  <si>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</si>
  <si>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</si>
  <si>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</si>
  <si>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</si>
  <si>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</si>
  <si>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</si>
  <si>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</si>
  <si>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</si>
  <si>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</si>
  <si>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</si>
  <si>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</si>
  <si>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</si>
  <si>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</si>
  <si>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</si>
  <si>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</si>
  <si>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</si>
  <si>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</si>
  <si>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</si>
  <si>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</si>
  <si>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</si>
  <si>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</si>
  <si>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</si>
  <si>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</si>
  <si>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</si>
  <si>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</si>
  <si>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</si>
  <si>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</si>
  <si>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</si>
  <si>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</si>
  <si>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</si>
  <si>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</si>
  <si>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</si>
  <si>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</si>
  <si>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</si>
  <si>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</si>
  <si>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</si>
  <si>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</si>
  <si>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</si>
  <si>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</si>
  <si>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</si>
  <si>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</si>
  <si>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</si>
  <si>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</si>
  <si>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</si>
  <si>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</si>
  <si>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</si>
  <si>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</si>
  <si>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</si>
  <si>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</si>
  <si>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</si>
  <si>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</si>
  <si>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</si>
  <si>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</si>
  <si>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</si>
  <si>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</si>
  <si>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</si>
  <si>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</si>
  <si>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</si>
  <si>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</si>
  <si>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</si>
  <si>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</si>
  <si>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</si>
  <si>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</si>
  <si>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</si>
  <si>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</si>
  <si>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</si>
  <si>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</si>
  <si>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</si>
  <si>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</si>
  <si>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</si>
  <si>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</si>
  <si>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</si>
  <si>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</si>
  <si>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</si>
  <si>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</si>
  <si>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</si>
  <si>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</si>
  <si>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</si>
  <si>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</si>
  <si>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</si>
  <si>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</si>
  <si>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</si>
  <si>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</si>
  <si>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</si>
  <si>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</si>
  <si>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</si>
  <si>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</si>
  <si>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</si>
  <si>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</si>
  <si>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</si>
  <si>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</si>
  <si>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</si>
  <si>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</si>
  <si>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</si>
  <si>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</si>
  <si>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</si>
  <si>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</si>
  <si>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</si>
  <si>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</si>
  <si>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</si>
  <si>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</si>
  <si>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</si>
  <si>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</si>
  <si>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</si>
  <si>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</si>
  <si>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</si>
  <si>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</si>
  <si>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</si>
  <si>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</si>
  <si>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</si>
  <si>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</si>
  <si>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</si>
  <si>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</si>
  <si>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</si>
  <si>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</si>
  <si>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</si>
  <si>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</si>
  <si>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</si>
  <si>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</si>
  <si>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</si>
  <si>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</si>
  <si>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</si>
  <si>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</si>
  <si>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</si>
  <si>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</si>
  <si>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</si>
  <si>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</si>
  <si>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</si>
  <si>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</si>
  <si>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</si>
  <si>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</si>
  <si>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</si>
  <si>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</si>
  <si>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</si>
  <si>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</si>
  <si>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</si>
  <si>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</si>
  <si>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</si>
  <si>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</si>
  <si>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</si>
  <si>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</si>
  <si>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</si>
  <si>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</si>
  <si>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</si>
  <si>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</si>
  <si>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</si>
  <si>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</si>
  <si>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</si>
  <si>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</si>
  <si>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</si>
  <si>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</si>
  <si>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</si>
  <si>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</si>
  <si>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</si>
  <si>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</si>
  <si>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</si>
  <si>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</si>
  <si>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</si>
  <si>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</si>
  <si>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</si>
  <si>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</si>
  <si>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</si>
  <si>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</si>
  <si>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</si>
  <si>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</si>
  <si>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</si>
  <si>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</si>
  <si>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</si>
  <si>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</si>
  <si>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</si>
  <si>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</si>
  <si>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</si>
  <si>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</si>
  <si>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</si>
  <si>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</si>
  <si>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</si>
  <si>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</si>
  <si>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</si>
  <si>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</si>
  <si>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</si>
  <si>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</si>
  <si>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</si>
  <si>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</si>
  <si>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</si>
  <si>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</si>
  <si>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</si>
  <si>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</si>
  <si>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</si>
  <si>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</si>
  <si>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</si>
  <si>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</si>
  <si>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</si>
  <si>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</si>
  <si>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</si>
  <si>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</si>
  <si>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</si>
  <si>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</si>
  <si>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</si>
  <si>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</si>
  <si>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</si>
  <si>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</si>
  <si>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</si>
  <si>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</si>
  <si>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</si>
  <si>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</si>
  <si>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</si>
  <si>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</si>
  <si>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</si>
  <si>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</si>
  <si>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</si>
  <si>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</si>
  <si>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</si>
  <si>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</si>
  <si>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</si>
  <si>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</si>
  <si>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</si>
  <si>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</si>
  <si>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</si>
  <si>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</si>
  <si>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</si>
  <si>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</si>
  <si>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</si>
  <si>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</si>
  <si>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</si>
  <si>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</si>
  <si>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</si>
  <si>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</si>
  <si>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</si>
  <si>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</si>
  <si>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</si>
  <si>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</si>
  <si>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</si>
  <si>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</si>
  <si>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</si>
  <si>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</si>
  <si>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</si>
  <si>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</si>
  <si>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</si>
  <si>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</si>
  <si>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</si>
  <si>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</si>
  <si>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</si>
  <si>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</si>
  <si>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</si>
  <si>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</si>
  <si>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</si>
  <si>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</si>
  <si>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</si>
  <si>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</si>
  <si>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</si>
  <si>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</si>
  <si>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</si>
  <si>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</si>
  <si>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</si>
  <si>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</si>
  <si>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</si>
  <si>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</si>
  <si>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</si>
  <si>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</si>
  <si>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</si>
  <si>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</si>
  <si>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</si>
  <si>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</si>
  <si>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</si>
  <si>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</si>
  <si>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</si>
  <si>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</si>
  <si>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</si>
  <si>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</si>
  <si>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</si>
  <si>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</si>
  <si>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</si>
  <si>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</si>
  <si>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</si>
  <si>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</si>
  <si>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</si>
  <si>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</si>
  <si>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</si>
  <si>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</si>
  <si>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</si>
  <si>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</si>
  <si>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</si>
  <si>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</si>
  <si>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</si>
  <si>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</si>
  <si>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</si>
  <si>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</si>
  <si>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</si>
  <si>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</si>
  <si>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</si>
  <si>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</si>
  <si>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</si>
  <si>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</si>
  <si>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</si>
  <si>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</si>
  <si>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</si>
  <si>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</si>
  <si>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</si>
  <si>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</si>
  <si>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</si>
  <si>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</si>
  <si>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</si>
  <si>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</si>
  <si>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</si>
  <si>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</si>
  <si>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</si>
  <si>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</si>
  <si>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</si>
  <si>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</si>
  <si>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</si>
  <si>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</si>
  <si>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</si>
  <si>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</si>
  <si>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</si>
  <si>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</si>
  <si>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</si>
  <si>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</si>
  <si>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</si>
  <si>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</si>
  <si>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</si>
  <si>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</si>
  <si>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</si>
  <si>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</si>
  <si>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</si>
  <si>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</si>
  <si>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</si>
  <si>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</si>
  <si>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</si>
  <si>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</si>
  <si>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</si>
  <si>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</si>
  <si>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</si>
  <si>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</si>
  <si>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</si>
  <si>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</si>
  <si>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</si>
  <si>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</si>
  <si>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</si>
  <si>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</si>
  <si>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</si>
  <si>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</si>
  <si>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</si>
  <si>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</si>
  <si>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</si>
  <si>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</si>
  <si>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</si>
  <si>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</si>
  <si>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</si>
  <si>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</si>
  <si>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</si>
  <si>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</si>
  <si>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</si>
  <si>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</si>
  <si>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</si>
  <si>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</si>
  <si>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</si>
  <si>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</si>
  <si>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</si>
  <si>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</si>
  <si>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</si>
  <si>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</si>
  <si>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</si>
  <si>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</si>
  <si>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</si>
  <si>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</si>
  <si>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</si>
  <si>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</si>
  <si>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</si>
  <si>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</si>
  <si>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</si>
  <si>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</si>
  <si>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</si>
  <si>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</si>
  <si>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</si>
  <si>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</si>
  <si>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</si>
  <si>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</si>
  <si>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</si>
  <si>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</si>
  <si>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</si>
  <si>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</si>
  <si>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</si>
  <si>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</si>
  <si>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</si>
  <si>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</si>
  <si>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</si>
  <si>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</si>
  <si>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</si>
  <si>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</si>
  <si>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</si>
  <si>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</si>
  <si>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</si>
  <si>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</si>
  <si>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</si>
  <si>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</si>
  <si>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</si>
  <si>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</si>
  <si>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</si>
  <si>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</si>
  <si>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</si>
  <si>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</si>
  <si>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</si>
  <si>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</si>
  <si>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</si>
  <si>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</si>
  <si>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</si>
  <si>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</si>
  <si>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</si>
  <si>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</si>
  <si>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</si>
  <si>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</si>
  <si>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</si>
  <si>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</si>
  <si>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</si>
  <si>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</si>
  <si>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</si>
  <si>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</si>
  <si>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</si>
  <si>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</si>
  <si>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</si>
  <si>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</si>
  <si>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</si>
  <si>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</si>
  <si>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</si>
  <si>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</si>
  <si>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</si>
  <si>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</si>
  <si>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</si>
  <si>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</si>
  <si>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</si>
  <si>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</si>
  <si>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</si>
  <si>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</si>
  <si>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</si>
  <si>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</si>
  <si>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</si>
  <si>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</si>
  <si>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</si>
  <si>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</si>
  <si>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</si>
  <si>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</si>
  <si>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</si>
  <si>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</si>
  <si>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</si>
  <si>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</si>
  <si>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</si>
  <si>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</si>
  <si>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</si>
  <si>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</si>
  <si>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</si>
  <si>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</si>
  <si>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</si>
  <si>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</si>
  <si>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</si>
  <si>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</si>
  <si>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</si>
  <si>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</si>
  <si>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</si>
  <si>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</si>
  <si>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</si>
  <si>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</si>
  <si>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</si>
  <si>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</si>
  <si>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</si>
  <si>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</si>
  <si>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</si>
  <si>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</si>
  <si>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</si>
  <si>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</si>
  <si>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</si>
  <si>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</si>
  <si>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</si>
  <si>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</si>
  <si>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</si>
  <si>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</si>
  <si>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</si>
  <si>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</si>
  <si>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</si>
  <si>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</si>
  <si>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</si>
  <si>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</si>
  <si>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</si>
  <si>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</si>
  <si>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</si>
  <si>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</si>
  <si>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</si>
  <si>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</si>
  <si>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</si>
  <si>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</si>
  <si>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</si>
  <si>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</si>
  <si>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</si>
  <si>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</si>
  <si>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</si>
  <si>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</si>
  <si>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</si>
  <si>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</si>
  <si>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</si>
  <si>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</si>
  <si>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</si>
  <si>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</si>
  <si>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</si>
  <si>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</si>
  <si>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</si>
  <si>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</si>
  <si>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</si>
  <si>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</si>
  <si>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</si>
  <si>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</si>
  <si>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</si>
  <si>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</si>
  <si>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</si>
  <si>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</si>
  <si>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</si>
  <si>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</si>
  <si>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</si>
  <si>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</si>
  <si>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</si>
  <si>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</si>
  <si>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</si>
  <si>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</si>
  <si>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</si>
  <si>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</si>
  <si>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</si>
  <si>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</si>
  <si>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</si>
  <si>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</si>
  <si>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</si>
  <si>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</si>
  <si>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</si>
  <si>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</si>
  <si>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</si>
  <si>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</si>
  <si>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</si>
  <si>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</si>
  <si>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</si>
  <si>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</si>
  <si>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</si>
  <si>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</si>
  <si>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</si>
  <si>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</si>
  <si>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</si>
  <si>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</si>
  <si>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</si>
  <si>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</si>
  <si>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</si>
  <si>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</si>
  <si>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</si>
  <si>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</si>
  <si>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</si>
  <si>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</si>
  <si>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</si>
  <si>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</si>
  <si>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</si>
  <si>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</si>
  <si>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</si>
  <si>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</si>
  <si>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</si>
  <si>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</si>
  <si>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</si>
  <si>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</si>
  <si>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</si>
  <si>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</si>
  <si>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</si>
  <si>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</si>
  <si>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</si>
  <si>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</si>
  <si>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</si>
  <si>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</si>
  <si>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</si>
  <si>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</si>
  <si>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</si>
  <si>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</si>
  <si>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</si>
  <si>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</si>
  <si>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</si>
  <si>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</si>
  <si>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</si>
  <si>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</si>
  <si>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</si>
  <si>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</si>
  <si>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</si>
  <si>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</si>
  <si>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</si>
  <si>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</si>
  <si>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</si>
  <si>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</si>
  <si>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</si>
  <si>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</si>
  <si>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</si>
  <si>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</si>
  <si>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</si>
  <si>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</si>
  <si>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</si>
  <si>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</si>
  <si>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</si>
  <si>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</si>
  <si>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</si>
  <si>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</si>
  <si>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</si>
  <si>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</si>
  <si>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</si>
  <si>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</si>
  <si>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</si>
  <si>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</si>
  <si>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</si>
  <si>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</si>
  <si>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</si>
  <si>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</si>
  <si>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</si>
  <si>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</si>
  <si>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</si>
  <si>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</si>
  <si>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</si>
  <si>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</si>
  <si>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</si>
  <si>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</si>
  <si>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</si>
  <si>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</si>
  <si>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</si>
  <si>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</si>
  <si>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</si>
  <si>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</si>
  <si>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</si>
  <si>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</si>
  <si>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</si>
  <si>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</si>
  <si>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</si>
  <si>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</si>
  <si>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</si>
  <si>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</si>
  <si>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</si>
  <si>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</si>
  <si>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</si>
  <si>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</si>
  <si>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</si>
  <si>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</si>
  <si>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</si>
  <si>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</si>
  <si>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</si>
  <si>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</si>
  <si>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</si>
  <si>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</si>
  <si>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</si>
  <si>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</si>
  <si>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</si>
  <si>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</si>
  <si>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</si>
  <si>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</si>
  <si>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</si>
  <si>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</si>
  <si>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</si>
  <si>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</si>
  <si>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</si>
  <si>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</si>
  <si>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</si>
  <si>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</si>
  <si>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</si>
  <si>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</si>
  <si>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</si>
  <si>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</si>
  <si>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</si>
  <si>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</si>
  <si>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</si>
  <si>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</si>
  <si>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</si>
  <si>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</si>
  <si>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</si>
  <si>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</si>
  <si>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</si>
  <si>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</si>
  <si>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</si>
  <si>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</si>
  <si>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</si>
  <si>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</si>
  <si>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</si>
  <si>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</si>
  <si>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</si>
  <si>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</si>
  <si>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</si>
  <si>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</si>
  <si>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</si>
  <si>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</si>
  <si>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</si>
  <si>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</si>
  <si>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</si>
  <si>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</si>
  <si>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</si>
  <si>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</si>
  <si>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</si>
  <si>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</si>
  <si>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</si>
  <si>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</si>
  <si>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</si>
  <si>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</si>
  <si>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</si>
  <si>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</si>
  <si>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</si>
  <si>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</si>
  <si>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</si>
  <si>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</si>
  <si>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</si>
  <si>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</si>
  <si>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</si>
  <si>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</si>
  <si>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</si>
  <si>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</si>
  <si>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</si>
  <si>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</si>
  <si>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</si>
  <si>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</si>
  <si>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</si>
  <si>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</si>
  <si>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</si>
  <si>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</si>
  <si>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</si>
  <si>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</si>
  <si>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</si>
  <si>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</si>
  <si>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</si>
  <si>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</si>
  <si>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</si>
  <si>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</si>
  <si>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</si>
  <si>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</si>
  <si>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</si>
  <si>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</si>
  <si>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</si>
  <si>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</si>
  <si>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</si>
  <si>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</si>
  <si>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</si>
  <si>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</si>
  <si>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</si>
  <si>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</si>
  <si>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</si>
  <si>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</si>
  <si>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</si>
  <si>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</si>
  <si>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</si>
  <si>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</si>
  <si>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</si>
  <si>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</si>
  <si>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</si>
  <si>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</si>
  <si>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</si>
  <si>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</si>
  <si>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</si>
  <si>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</si>
  <si>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</si>
  <si>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</si>
  <si>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</si>
  <si>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</si>
  <si>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</si>
  <si>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</si>
  <si>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</si>
  <si>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</si>
  <si>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</si>
  <si>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</si>
  <si>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</si>
  <si>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</si>
  <si>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</si>
  <si>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</si>
  <si>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</si>
  <si>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</si>
  <si>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</si>
  <si>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</si>
  <si>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</si>
  <si>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</si>
  <si>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</si>
  <si>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</si>
  <si>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</si>
  <si>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</si>
  <si>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</si>
  <si>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</si>
  <si>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</si>
  <si>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</si>
  <si>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</si>
  <si>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</si>
  <si>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</si>
  <si>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</si>
  <si>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</si>
  <si>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</si>
  <si>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</si>
  <si>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</si>
  <si>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</si>
  <si>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</si>
  <si>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</si>
  <si>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</si>
  <si>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</si>
  <si>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</si>
  <si>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</si>
  <si>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</si>
  <si>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</si>
  <si>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</si>
  <si>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</si>
  <si>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</si>
  <si>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</si>
  <si>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</si>
  <si>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</si>
  <si>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</si>
  <si>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</si>
  <si>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</si>
  <si>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</si>
  <si>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</si>
  <si>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</si>
  <si>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</si>
  <si>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</si>
  <si>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</si>
  <si>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</si>
  <si>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</si>
  <si>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</si>
  <si>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</si>
  <si>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</si>
  <si>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</si>
  <si>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</si>
  <si>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</si>
  <si>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</si>
  <si>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</si>
  <si>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</si>
  <si>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</si>
  <si>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</si>
  <si>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</si>
  <si>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</si>
  <si>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</si>
  <si>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</si>
  <si>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</si>
  <si>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</si>
  <si>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</si>
  <si>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</si>
  <si>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</si>
  <si>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</si>
  <si>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</si>
  <si>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</si>
  <si>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</si>
  <si>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</si>
  <si>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</si>
  <si>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</si>
  <si>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</si>
  <si>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</si>
  <si>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</si>
  <si>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</si>
  <si>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</si>
  <si>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</si>
  <si>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</si>
  <si>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</si>
  <si>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</si>
  <si>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</si>
  <si>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</si>
  <si>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</si>
  <si>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</si>
  <si>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</si>
  <si>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</si>
  <si>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</si>
  <si>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</si>
  <si>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</si>
  <si>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</si>
  <si>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</si>
  <si>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</si>
  <si>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</si>
  <si>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</si>
  <si>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</si>
  <si>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</si>
  <si>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</si>
  <si>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</si>
  <si>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</si>
  <si>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</si>
  <si>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</si>
  <si>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</si>
  <si>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</si>
  <si>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</si>
  <si>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</si>
  <si>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</si>
  <si>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</si>
  <si>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</si>
  <si>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</si>
  <si>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</si>
  <si>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</si>
  <si>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</si>
  <si>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</si>
  <si>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</si>
  <si>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</si>
  <si>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</si>
  <si>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</si>
  <si>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</si>
  <si>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</si>
  <si>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</si>
  <si>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</si>
  <si>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</si>
  <si>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</si>
  <si>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</si>
  <si>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</si>
  <si>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</si>
  <si>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</si>
  <si>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</si>
  <si>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</si>
  <si>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</si>
  <si>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</si>
  <si>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</si>
  <si>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</si>
  <si>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</si>
  <si>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</si>
  <si>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</si>
  <si>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</si>
  <si>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</si>
  <si>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</si>
  <si>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</si>
  <si>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</si>
  <si>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</si>
  <si>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</si>
  <si>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</si>
  <si>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</si>
  <si>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</si>
  <si>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</si>
  <si>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</si>
  <si>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</si>
  <si>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</si>
  <si>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</si>
  <si>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</si>
  <si>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</si>
  <si>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</si>
  <si>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</si>
  <si>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</si>
  <si>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</si>
  <si>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</si>
  <si>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</si>
  <si>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</si>
  <si>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</si>
  <si>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</si>
  <si>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</si>
  <si>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</si>
  <si>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</si>
  <si>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</si>
  <si>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</si>
  <si>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</si>
  <si>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</si>
  <si>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</si>
  <si>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</si>
  <si>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</si>
  <si>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</si>
  <si>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</si>
  <si>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</si>
  <si>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</si>
  <si>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</si>
  <si>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</si>
  <si>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</si>
  <si>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</si>
  <si>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</si>
  <si>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</si>
  <si>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</si>
  <si>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</si>
  <si>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</si>
  <si>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</si>
  <si>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</si>
  <si>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</si>
  <si>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</si>
  <si>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</si>
  <si>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</si>
  <si>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</si>
  <si>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</si>
  <si>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</si>
  <si>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</si>
  <si>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</si>
  <si>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</si>
  <si>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</si>
  <si>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</si>
  <si>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</si>
  <si>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</si>
  <si>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</si>
  <si>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</si>
  <si>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</si>
  <si>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</si>
  <si>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</si>
  <si>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</si>
  <si>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</si>
  <si>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</si>
  <si>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</si>
  <si>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</si>
  <si>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</si>
  <si>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</si>
  <si>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</si>
  <si>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</si>
  <si>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</si>
  <si>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</si>
  <si>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</si>
  <si>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</si>
  <si>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</si>
  <si>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</si>
  <si>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</si>
  <si>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</si>
  <si>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</si>
  <si>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</si>
  <si>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</si>
  <si>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</si>
  <si>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</si>
  <si>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</si>
  <si>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</si>
  <si>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</si>
  <si>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</si>
  <si>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</si>
  <si>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</si>
  <si>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</si>
  <si>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</si>
  <si>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</si>
  <si>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</si>
  <si>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</si>
  <si>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</si>
  <si>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</si>
  <si>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</si>
  <si>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</si>
  <si>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</si>
  <si>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</si>
  <si>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</si>
  <si>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</si>
  <si>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</si>
  <si>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</si>
  <si>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</si>
  <si>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</si>
  <si>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</si>
  <si>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</si>
  <si>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</si>
  <si>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</si>
  <si>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</si>
  <si>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</si>
  <si>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</si>
  <si>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</si>
  <si>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</si>
  <si>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</si>
  <si>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</si>
  <si>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</si>
  <si>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</si>
  <si>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</si>
  <si>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</si>
  <si>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</si>
  <si>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</si>
  <si>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</si>
  <si>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</si>
  <si>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</si>
  <si>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</si>
  <si>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</si>
  <si>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</si>
  <si>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</si>
  <si>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</si>
  <si>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</si>
  <si>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</si>
  <si>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</si>
  <si>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</si>
  <si>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</si>
  <si>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</si>
  <si>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</si>
  <si>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</si>
  <si>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</si>
  <si>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</si>
  <si>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</si>
  <si>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</si>
  <si>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</si>
  <si>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</si>
  <si>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</si>
  <si>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</si>
  <si>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</si>
  <si>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</si>
  <si>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</si>
  <si>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</si>
  <si>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</si>
  <si>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</si>
  <si>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</si>
  <si>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</si>
  <si>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</si>
  <si>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</si>
  <si>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</si>
  <si>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</si>
  <si>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</si>
  <si>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</si>
  <si>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</si>
  <si>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</si>
  <si>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</si>
  <si>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</si>
  <si>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</si>
  <si>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</si>
  <si>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</si>
  <si>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</si>
  <si>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</si>
  <si>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</si>
  <si>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</si>
  <si>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</si>
  <si>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</si>
  <si>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</si>
  <si>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</si>
  <si>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</si>
  <si>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</si>
  <si>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</si>
  <si>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</si>
  <si>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</si>
  <si>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</si>
  <si>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</si>
  <si>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</si>
  <si>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</si>
  <si>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</si>
  <si>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</si>
  <si>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</si>
  <si>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</si>
  <si>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</si>
  <si>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</si>
  <si>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</si>
  <si>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</si>
  <si>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</si>
  <si>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</si>
  <si>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</si>
  <si>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</si>
  <si>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</si>
  <si>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</si>
  <si>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</si>
  <si>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</si>
  <si>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</si>
  <si>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</si>
  <si>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</si>
  <si>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</si>
  <si>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</si>
  <si>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</si>
  <si>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</si>
  <si>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</si>
  <si>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</si>
  <si>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</si>
  <si>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</si>
  <si>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</si>
  <si>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</si>
  <si>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</si>
  <si>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</si>
  <si>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</si>
  <si>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</si>
  <si>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</si>
  <si>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</si>
  <si>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</si>
  <si>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</si>
  <si>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</si>
  <si>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</si>
  <si>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</si>
  <si>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</si>
  <si>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</si>
  <si>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</si>
  <si>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</si>
  <si>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</si>
  <si>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</si>
  <si>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</si>
  <si>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</si>
  <si>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</si>
  <si>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</si>
  <si>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</si>
  <si>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</si>
  <si>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</si>
  <si>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</si>
  <si>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</si>
  <si>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</si>
  <si>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</si>
  <si>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</si>
  <si>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</si>
  <si>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</si>
  <si>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</si>
  <si>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</si>
  <si>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</si>
  <si>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</si>
  <si>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</si>
  <si>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</si>
  <si>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</si>
  <si>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</si>
  <si>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</si>
  <si>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</si>
  <si>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</si>
  <si>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</si>
  <si>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</si>
  <si>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</si>
  <si>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</si>
  <si>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</si>
  <si>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</si>
  <si>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</si>
  <si>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</si>
  <si>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</si>
  <si>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</si>
  <si>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</si>
  <si>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</si>
  <si>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</si>
  <si>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</si>
  <si>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</si>
  <si>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</si>
  <si>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</si>
  <si>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</si>
  <si>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</si>
  <si>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</si>
  <si>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</si>
  <si>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</si>
  <si>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</si>
  <si>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</si>
  <si>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</si>
  <si>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</si>
  <si>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</si>
  <si>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</si>
  <si>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</si>
  <si>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</si>
  <si>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</si>
  <si>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</si>
  <si>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</si>
  <si>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</si>
  <si>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</si>
  <si>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</si>
  <si>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</si>
  <si>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</si>
  <si>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</si>
  <si>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</si>
  <si>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</si>
  <si>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</si>
  <si>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</si>
  <si>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</si>
  <si>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</si>
  <si>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</si>
  <si>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</si>
  <si>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</si>
  <si>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</si>
  <si>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</si>
  <si>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</si>
  <si>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</si>
  <si>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</si>
  <si>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</si>
  <si>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</si>
  <si>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</si>
  <si>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</si>
  <si>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</si>
  <si>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</si>
  <si>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</si>
  <si>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</si>
  <si>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</si>
  <si>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</si>
  <si>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</si>
  <si>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</si>
  <si>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</si>
  <si>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</si>
  <si>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</si>
  <si>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</si>
  <si>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</si>
  <si>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</si>
  <si>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</si>
  <si>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</si>
  <si>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</si>
  <si>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</si>
  <si>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</si>
  <si>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</si>
  <si>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</si>
  <si>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</si>
  <si>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</si>
  <si>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</si>
  <si>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</si>
  <si>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</si>
  <si>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</si>
  <si>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</si>
  <si>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</si>
  <si>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</si>
  <si>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</si>
  <si>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</si>
  <si>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</si>
  <si>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</si>
  <si>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</si>
  <si>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</si>
  <si>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</si>
  <si>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</si>
  <si>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</si>
  <si>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</si>
  <si>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</si>
  <si>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</si>
  <si>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</si>
  <si>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</si>
  <si>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</si>
  <si>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</si>
  <si>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</si>
  <si>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</si>
  <si>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</si>
  <si>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</si>
  <si>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</si>
  <si>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</si>
  <si>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</si>
  <si>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</si>
  <si>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</si>
  <si>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</si>
  <si>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</si>
  <si>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</si>
  <si>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</si>
  <si>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</si>
  <si>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</si>
  <si>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</si>
  <si>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</si>
  <si>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</si>
  <si>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</si>
  <si>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</si>
  <si>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</si>
  <si>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</si>
  <si>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</si>
  <si>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</si>
  <si>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</si>
  <si>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</si>
  <si>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</si>
  <si>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</si>
  <si>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</si>
  <si>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</si>
  <si>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</si>
  <si>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</si>
  <si>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</si>
  <si>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</si>
  <si>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</si>
  <si>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</si>
  <si>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</si>
  <si>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</si>
  <si>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</si>
  <si>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</si>
  <si>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</si>
  <si>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</si>
  <si>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</si>
  <si>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</si>
  <si>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</si>
  <si>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</si>
  <si>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</si>
  <si>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</si>
  <si>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</si>
  <si>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</si>
  <si>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</si>
  <si>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</si>
  <si>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</si>
  <si>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</si>
  <si>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</si>
  <si>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</si>
  <si>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</si>
  <si>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</si>
  <si>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</si>
  <si>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</si>
  <si>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</si>
  <si>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</si>
  <si>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</si>
  <si>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</si>
  <si>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</si>
  <si>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</si>
  <si>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</si>
  <si>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</si>
  <si>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</si>
  <si>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</si>
  <si>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</si>
  <si>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</si>
  <si>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</si>
  <si>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</si>
  <si>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</si>
  <si>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</si>
  <si>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</si>
  <si>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</si>
  <si>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</si>
  <si>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</si>
  <si>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</si>
  <si>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</si>
  <si>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</si>
  <si>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</si>
  <si>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</si>
  <si>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</si>
  <si>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</si>
  <si>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</si>
  <si>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</si>
  <si>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</si>
  <si>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</si>
  <si>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</si>
  <si>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</si>
  <si>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</si>
  <si>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</si>
  <si>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</si>
  <si>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</si>
  <si>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</si>
  <si>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</si>
  <si>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</si>
  <si>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</si>
  <si>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</si>
  <si>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</si>
  <si>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</si>
  <si>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</si>
  <si>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</si>
  <si>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</si>
  <si>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</si>
  <si>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</si>
  <si>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</si>
  <si>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</si>
  <si>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</si>
  <si>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</si>
  <si>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</si>
  <si>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</si>
  <si>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</si>
  <si>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</si>
  <si>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</si>
  <si>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</si>
  <si>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</si>
  <si>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</si>
  <si>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</si>
  <si>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</si>
  <si>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</si>
  <si>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</si>
  <si>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</si>
  <si>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</si>
  <si>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</si>
  <si>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</si>
  <si>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</si>
  <si>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</si>
  <si>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</si>
  <si>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</si>
  <si>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</si>
  <si>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</si>
  <si>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</si>
  <si>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</si>
  <si>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</si>
  <si>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</si>
  <si>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</si>
  <si>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</si>
  <si>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</si>
  <si>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</si>
  <si>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</si>
  <si>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</si>
  <si>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</si>
  <si>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</si>
  <si>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</si>
  <si>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</si>
  <si>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</si>
  <si>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</si>
  <si>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</si>
  <si>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</si>
  <si>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</si>
  <si>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</si>
  <si>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</si>
  <si>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</si>
  <si>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</si>
  <si>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</si>
  <si>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</si>
  <si>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</si>
  <si>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</si>
  <si>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</si>
  <si>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</si>
  <si>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</si>
  <si>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</si>
  <si>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</si>
  <si>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</si>
  <si>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</si>
  <si>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</si>
  <si>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</si>
  <si>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</si>
  <si>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</si>
  <si>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</si>
  <si>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</si>
  <si>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</si>
  <si>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</si>
  <si>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</si>
  <si>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</si>
  <si>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</si>
  <si>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</si>
  <si>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</si>
  <si>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</si>
  <si>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</si>
  <si>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</si>
  <si>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</si>
  <si>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</si>
  <si>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</si>
  <si>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</si>
  <si>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</si>
  <si>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</si>
  <si>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</si>
  <si>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</si>
  <si>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</si>
  <si>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</si>
  <si>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</si>
  <si>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</si>
  <si>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</si>
  <si>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</si>
  <si>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</si>
  <si>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</si>
  <si>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</si>
  <si>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</si>
  <si>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</si>
  <si>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</si>
  <si>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</si>
  <si>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</si>
  <si>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</si>
  <si>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</si>
  <si>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</si>
  <si>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</si>
  <si>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</si>
  <si>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</si>
  <si>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</si>
  <si>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</si>
  <si>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</si>
  <si>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</si>
  <si>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</si>
  <si>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</si>
  <si>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</si>
  <si>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</si>
  <si>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</si>
  <si>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</si>
  <si>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</si>
  <si>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</si>
  <si>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</si>
  <si>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</si>
  <si>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</si>
  <si>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</si>
  <si>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</si>
  <si>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</si>
  <si>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</si>
  <si>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</si>
  <si>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</si>
  <si>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</si>
  <si>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</si>
  <si>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</si>
  <si>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</si>
  <si>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</si>
  <si>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</si>
  <si>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</si>
  <si>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</si>
  <si>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</si>
  <si>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</si>
  <si>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</si>
  <si>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</si>
  <si>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</si>
  <si>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</si>
  <si>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</si>
  <si>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</si>
  <si>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</si>
  <si>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</si>
  <si>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</si>
  <si>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</si>
  <si>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</si>
  <si>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</si>
  <si>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</si>
  <si>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</si>
  <si>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</si>
  <si>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</si>
  <si>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</si>
  <si>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</si>
  <si>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</si>
  <si>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</si>
  <si>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</si>
  <si>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</si>
  <si>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</si>
  <si>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</si>
  <si>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</si>
  <si>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</si>
  <si>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</si>
  <si>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</si>
  <si>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</si>
  <si>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</si>
  <si>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</si>
  <si>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</si>
  <si>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</si>
  <si>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</si>
  <si>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</si>
  <si>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</si>
  <si>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</si>
  <si>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</si>
  <si>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</si>
  <si>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</si>
  <si>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</si>
  <si>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</si>
  <si>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</si>
  <si>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</si>
  <si>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</si>
  <si>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</si>
  <si>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</si>
  <si>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</si>
  <si>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</si>
  <si>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</si>
  <si>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</si>
  <si>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</si>
  <si>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</si>
  <si>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</si>
  <si>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</si>
  <si>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</si>
  <si>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</si>
  <si>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</si>
  <si>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</si>
  <si>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</si>
  <si>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</si>
  <si>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</si>
  <si>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</si>
  <si>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</si>
  <si>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</si>
  <si>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</si>
  <si>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</si>
  <si>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</si>
  <si>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</si>
  <si>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</si>
  <si>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</si>
  <si>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</si>
  <si>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</si>
  <si>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</si>
  <si>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</si>
  <si>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</si>
  <si>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</si>
  <si>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</si>
  <si>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</si>
  <si>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</si>
  <si>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</si>
  <si>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</si>
  <si>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</si>
  <si>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</si>
  <si>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</si>
  <si>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</si>
  <si>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</si>
  <si>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</si>
  <si>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</si>
  <si>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</si>
  <si>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</si>
  <si>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</si>
  <si>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</si>
  <si>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</si>
  <si>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</si>
  <si>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</si>
  <si>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</si>
  <si>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</si>
  <si>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</si>
  <si>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</si>
  <si>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</si>
  <si>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</si>
  <si>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</si>
  <si>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</si>
  <si>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</si>
  <si>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</si>
  <si>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</si>
  <si>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</si>
  <si>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</si>
  <si>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</si>
  <si>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</si>
  <si>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</si>
  <si>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</si>
  <si>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</si>
  <si>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</si>
  <si>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</si>
  <si>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</si>
  <si>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</si>
  <si>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</si>
  <si>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</si>
  <si>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</si>
  <si>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</si>
  <si>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</si>
  <si>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</si>
  <si>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</si>
  <si>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</si>
  <si>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</si>
  <si>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</si>
  <si>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</si>
  <si>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</si>
  <si>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</si>
  <si>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</si>
  <si>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</si>
  <si>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</si>
  <si>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</si>
  <si>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</si>
  <si>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</si>
  <si>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</si>
  <si>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</si>
  <si>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</si>
  <si>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</si>
  <si>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</si>
  <si>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</si>
  <si>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</si>
  <si>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</si>
  <si>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</si>
  <si>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</si>
  <si>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</si>
  <si>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</si>
  <si>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</si>
  <si>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</si>
  <si>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</si>
  <si>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</si>
  <si>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</si>
  <si>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</si>
  <si>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</si>
  <si>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</si>
  <si>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</si>
  <si>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</si>
  <si>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</si>
  <si>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</si>
  <si>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</si>
  <si>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</si>
  <si>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</si>
  <si>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</si>
  <si>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</si>
  <si>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</si>
  <si>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</si>
  <si>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</si>
  <si>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</si>
  <si>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</si>
  <si>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</si>
  <si>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</si>
  <si>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</si>
  <si>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</si>
  <si>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</si>
  <si>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</si>
  <si>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</si>
  <si>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</si>
  <si>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</si>
  <si>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</si>
  <si>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</si>
  <si>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</si>
  <si>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</si>
  <si>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</si>
  <si>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</si>
  <si>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</si>
  <si>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</si>
  <si>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</si>
  <si>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</si>
  <si>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</si>
  <si>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</si>
  <si>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</si>
  <si>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</si>
  <si>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</si>
  <si>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</si>
  <si>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</si>
  <si>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</si>
  <si>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</si>
  <si>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</si>
  <si>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</si>
  <si>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</si>
  <si>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</si>
  <si>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</si>
  <si>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</si>
  <si>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</si>
  <si>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</si>
  <si>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</si>
  <si>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</si>
  <si>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</si>
  <si>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</si>
  <si>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</si>
  <si>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</si>
  <si>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</si>
  <si>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</si>
  <si>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</si>
  <si>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</si>
  <si>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</si>
  <si>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</si>
  <si>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</si>
  <si>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</si>
  <si>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</si>
  <si>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</si>
  <si>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</si>
  <si>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</si>
  <si>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</si>
  <si>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</si>
  <si>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</si>
  <si>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</si>
  <si>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</si>
  <si>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</si>
  <si>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</si>
  <si>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</si>
  <si>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</si>
  <si>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</si>
  <si>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</si>
  <si>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</si>
  <si>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</si>
  <si>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</si>
  <si>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</si>
  <si>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</si>
  <si>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</si>
  <si>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</si>
  <si>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</si>
  <si>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</si>
  <si>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</si>
  <si>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</si>
  <si>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</si>
  <si>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</si>
  <si>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</si>
  <si>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</si>
  <si>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</si>
  <si>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</si>
  <si>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</si>
  <si>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</si>
  <si>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</si>
  <si>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</si>
  <si>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</si>
  <si>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</si>
  <si>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</si>
  <si>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</si>
  <si>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</si>
  <si>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</si>
  <si>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</si>
  <si>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</si>
  <si>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</si>
  <si>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</si>
  <si>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</si>
  <si>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</si>
  <si>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</si>
  <si>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</si>
  <si>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</si>
  <si>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</si>
  <si>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</si>
  <si>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</si>
  <si>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</si>
  <si>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</si>
  <si>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</si>
  <si>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</si>
  <si>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</si>
  <si>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</si>
  <si>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</si>
  <si>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</si>
  <si>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</si>
  <si>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</si>
  <si>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</si>
  <si>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</si>
  <si>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</si>
  <si>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</si>
  <si>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</si>
  <si>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</si>
  <si>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</si>
  <si>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</si>
  <si>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</si>
  <si>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</si>
  <si>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</si>
  <si>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</si>
  <si>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</si>
  <si>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</si>
  <si>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</si>
  <si>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</si>
  <si>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</si>
  <si>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</si>
  <si>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</si>
  <si>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</si>
  <si>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</si>
  <si>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</si>
  <si>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</si>
  <si>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</si>
  <si>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</si>
  <si>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</si>
  <si>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</si>
  <si>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</si>
  <si>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</si>
  <si>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</si>
  <si>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</si>
  <si>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</si>
  <si>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</si>
  <si>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</si>
  <si>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</si>
  <si>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</si>
  <si>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</si>
  <si>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</si>
  <si>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</si>
  <si>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</si>
  <si>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</si>
  <si>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</si>
  <si>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</si>
  <si>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</si>
  <si>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</si>
  <si>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</si>
  <si>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</si>
  <si>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</si>
  <si>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</si>
  <si>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</si>
  <si>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</si>
  <si>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</si>
  <si>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</si>
  <si>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</si>
  <si>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</si>
  <si>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</si>
  <si>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</si>
  <si>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</si>
  <si>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</si>
  <si>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</si>
  <si>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</si>
  <si>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</si>
  <si>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</si>
  <si>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</si>
  <si>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</si>
  <si>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</si>
  <si>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</si>
  <si>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</si>
  <si>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</si>
  <si>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</si>
  <si>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</si>
  <si>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</si>
  <si>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</si>
  <si>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</si>
  <si>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</si>
  <si>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</si>
  <si>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</si>
  <si>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</si>
  <si>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</si>
  <si>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</si>
  <si>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</si>
  <si>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</si>
  <si>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</si>
  <si>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</si>
  <si>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</si>
  <si>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</si>
  <si>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</si>
  <si>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</si>
  <si>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</si>
  <si>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</si>
  <si>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</si>
  <si>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</si>
  <si>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</si>
  <si>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</si>
  <si>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</si>
  <si>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</si>
  <si>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</si>
  <si>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</si>
  <si>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</si>
  <si>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</si>
  <si>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</si>
  <si>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</si>
  <si>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</si>
  <si>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</si>
  <si>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</si>
  <si>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</si>
  <si>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</si>
  <si>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</si>
  <si>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</si>
  <si>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</si>
  <si>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</si>
  <si>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</si>
  <si>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</si>
  <si>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</si>
  <si>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</si>
  <si>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</si>
  <si>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</si>
  <si>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</si>
  <si>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</si>
  <si>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</si>
  <si>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</si>
  <si>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</si>
  <si>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</si>
  <si>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</si>
  <si>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</si>
  <si>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</si>
  <si>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</si>
  <si>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</si>
  <si>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</si>
  <si>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</si>
  <si>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</si>
  <si>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</si>
  <si>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</si>
  <si>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</si>
  <si>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</si>
  <si>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</si>
  <si>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</si>
  <si>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</si>
  <si>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</si>
  <si>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</si>
  <si>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</si>
  <si>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</si>
  <si>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</si>
  <si>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</si>
  <si>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</si>
  <si>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</si>
  <si>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</si>
  <si>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</si>
  <si>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</si>
  <si>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</si>
  <si>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</si>
  <si>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</si>
  <si>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</si>
  <si>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</si>
  <si>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</si>
  <si>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</si>
  <si>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</si>
  <si>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</si>
  <si>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</si>
  <si>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</si>
  <si>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</si>
  <si>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</si>
  <si>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</si>
  <si>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</si>
  <si>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</si>
  <si>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</si>
  <si>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</si>
  <si>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</si>
  <si>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</si>
  <si>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</si>
  <si>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</si>
  <si>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</si>
  <si>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</si>
  <si>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</si>
  <si>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</si>
  <si>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</si>
  <si>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</si>
  <si>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</si>
  <si>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</si>
  <si>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</si>
  <si>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</si>
  <si>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</si>
  <si>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</si>
  <si>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</si>
  <si>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</si>
  <si>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</si>
  <si>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</si>
  <si>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</si>
  <si>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</si>
  <si>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</si>
  <si>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</si>
  <si>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</si>
  <si>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</si>
  <si>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</si>
  <si>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</si>
  <si>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</si>
  <si>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</si>
  <si>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</si>
  <si>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</si>
  <si>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</si>
  <si>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</si>
  <si>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</si>
  <si>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</si>
  <si>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</si>
  <si>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</si>
  <si>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</si>
  <si>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</si>
  <si>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</si>
  <si>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</si>
  <si>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</si>
  <si>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</si>
  <si>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</si>
  <si>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</si>
  <si>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</si>
  <si>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</si>
  <si>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</si>
  <si>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</si>
  <si>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</si>
  <si>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</si>
  <si>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</si>
  <si>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</si>
  <si>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</si>
  <si>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</si>
  <si>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</si>
  <si>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</si>
  <si>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</si>
  <si>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</si>
  <si>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</si>
  <si>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</si>
  <si>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</si>
  <si>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</si>
  <si>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</si>
  <si>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</si>
  <si>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</si>
  <si>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</si>
  <si>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</si>
  <si>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</si>
  <si>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</si>
  <si>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</si>
  <si>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</si>
  <si>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</si>
  <si>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</si>
  <si>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</si>
  <si>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</si>
  <si>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</si>
  <si>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</si>
  <si>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</si>
  <si>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</si>
  <si>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</si>
  <si>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</si>
  <si>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</si>
  <si>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</si>
  <si>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</si>
  <si>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</si>
  <si>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</si>
  <si>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</si>
  <si>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</si>
  <si>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</si>
  <si>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</si>
  <si>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</si>
  <si>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</si>
  <si>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</si>
  <si>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</si>
  <si>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</si>
  <si>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</si>
  <si>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</si>
  <si>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</si>
  <si>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</si>
  <si>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</si>
  <si>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</si>
  <si>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</si>
  <si>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</si>
  <si>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</si>
  <si>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</si>
  <si>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</si>
  <si>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</si>
  <si>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</si>
  <si>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</si>
  <si>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</si>
  <si>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</si>
  <si>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</si>
  <si>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</si>
  <si>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</si>
  <si>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</si>
  <si>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</si>
  <si>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</si>
  <si>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</si>
  <si>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</si>
  <si>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</si>
  <si>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</si>
  <si>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</si>
  <si>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</si>
  <si>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</si>
  <si>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</si>
  <si>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</si>
  <si>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</si>
  <si>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</si>
  <si>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</si>
  <si>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</si>
  <si>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</si>
  <si>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</si>
  <si>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</si>
  <si>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</si>
  <si>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</si>
  <si>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</si>
  <si>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</si>
  <si>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</si>
  <si>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</si>
  <si>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</si>
  <si>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</si>
  <si>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</si>
  <si>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</si>
  <si>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</si>
  <si>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</si>
  <si>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</si>
  <si>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</si>
  <si>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</si>
  <si>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</si>
  <si>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</si>
  <si>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</si>
  <si>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</si>
  <si>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</si>
  <si>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</si>
  <si>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</si>
  <si>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</si>
  <si>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</si>
  <si>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</si>
  <si>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</si>
  <si>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</si>
  <si>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</si>
  <si>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</si>
  <si>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</si>
  <si>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</si>
  <si>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</si>
  <si>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</si>
  <si>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</si>
  <si>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</si>
  <si>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</si>
  <si>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</si>
  <si>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</si>
  <si>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</si>
  <si>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</si>
  <si>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</si>
  <si>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</si>
  <si>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</si>
  <si>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</si>
  <si>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</si>
  <si>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</si>
  <si>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</si>
  <si>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</si>
  <si>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</si>
  <si>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</si>
  <si>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</si>
  <si>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</si>
  <si>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</si>
  <si>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</si>
  <si>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</si>
  <si>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</si>
  <si>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</si>
  <si>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</si>
  <si>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</si>
  <si>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</si>
  <si>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</si>
  <si>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</si>
  <si>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</si>
  <si>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</si>
  <si>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</si>
  <si>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</si>
  <si>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</si>
  <si>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</si>
  <si>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</si>
  <si>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</si>
  <si>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</si>
  <si>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</si>
  <si>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</si>
  <si>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</si>
  <si>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</si>
  <si>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</si>
  <si>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</si>
  <si>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</si>
  <si>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</si>
  <si>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</si>
  <si>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</si>
  <si>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</si>
  <si>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</si>
  <si>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</si>
  <si>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</si>
  <si>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</si>
  <si>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</si>
  <si>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</si>
  <si>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</si>
  <si>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</si>
  <si>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</si>
  <si>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</si>
  <si>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</si>
  <si>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</si>
  <si>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</si>
  <si>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</si>
  <si>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</si>
  <si>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</si>
  <si>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</si>
  <si>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</si>
  <si>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</si>
  <si>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</si>
  <si>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</si>
  <si>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</si>
  <si>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</si>
  <si>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</si>
  <si>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</si>
  <si>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</si>
  <si>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</si>
  <si>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</si>
  <si>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</si>
  <si>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</si>
  <si>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</si>
  <si>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</si>
  <si>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</si>
  <si>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</si>
  <si>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</si>
  <si>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</si>
  <si>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</si>
  <si>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</si>
  <si>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</si>
  <si>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</si>
  <si>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</si>
  <si>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</si>
  <si>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</si>
  <si>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</si>
  <si>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</si>
  <si>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</si>
  <si>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</si>
  <si>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</si>
  <si>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</si>
  <si>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</si>
  <si>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</si>
  <si>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</si>
  <si>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</si>
  <si>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</si>
  <si>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</si>
  <si>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</si>
  <si>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</si>
  <si>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</si>
  <si>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</si>
  <si>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</si>
  <si>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</si>
  <si>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</si>
  <si>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</si>
  <si>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</si>
  <si>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</si>
  <si>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</si>
  <si>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</si>
  <si>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</si>
  <si>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</si>
  <si>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</si>
  <si>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</si>
  <si>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</si>
  <si>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</si>
  <si>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</si>
  <si>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</si>
  <si>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</si>
  <si>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</si>
  <si>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</si>
  <si>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</si>
  <si>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</si>
  <si>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</si>
  <si>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</si>
  <si>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</si>
  <si>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</si>
  <si>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</si>
  <si>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</si>
  <si>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</si>
  <si>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</si>
  <si>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</si>
  <si>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</si>
  <si>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</si>
  <si>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</si>
  <si>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</si>
  <si>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</si>
  <si>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</si>
  <si>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</si>
  <si>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</si>
  <si>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</si>
  <si>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</si>
  <si>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</si>
  <si>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</si>
  <si>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</si>
  <si>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</si>
  <si>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</si>
  <si>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</si>
  <si>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</si>
  <si>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</si>
  <si>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</si>
  <si>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</si>
  <si>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</si>
  <si>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</si>
  <si>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</si>
  <si>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</si>
  <si>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</si>
  <si>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</si>
  <si>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</si>
  <si>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</si>
  <si>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</si>
  <si>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</si>
  <si>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</si>
  <si>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</si>
  <si>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</si>
  <si>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</si>
  <si>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</si>
  <si>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</si>
  <si>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</si>
  <si>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</si>
  <si>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</si>
  <si>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</si>
  <si>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</si>
  <si>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</si>
  <si>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</si>
  <si>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</si>
  <si>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</si>
  <si>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</si>
  <si>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</si>
  <si>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</si>
  <si>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</si>
  <si>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</si>
  <si>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</si>
  <si>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</si>
  <si>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</si>
  <si>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</si>
  <si>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</si>
  <si>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</si>
  <si>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</si>
  <si>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</si>
  <si>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</si>
  <si>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</si>
  <si>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</si>
  <si>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</si>
  <si>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</si>
  <si>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</si>
  <si>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</si>
  <si>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</si>
  <si>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</si>
  <si>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</si>
  <si>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</si>
  <si>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</si>
  <si>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</si>
  <si>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</si>
  <si>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</si>
  <si>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</si>
  <si>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</si>
  <si>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</si>
  <si>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</si>
  <si>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</si>
  <si>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</si>
  <si>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</si>
  <si>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</si>
  <si>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</si>
  <si>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</si>
  <si>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</si>
  <si>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</si>
  <si>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</si>
  <si>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</si>
  <si>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</si>
  <si>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</si>
  <si>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</si>
  <si>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</si>
  <si>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</si>
  <si>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</si>
  <si>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</si>
  <si>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</si>
  <si>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</si>
  <si>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</si>
  <si>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</si>
  <si>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</si>
  <si>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</si>
  <si>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</si>
  <si>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</si>
  <si>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</si>
  <si>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</si>
  <si>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</si>
  <si>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</si>
  <si>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</si>
  <si>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</si>
  <si>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</si>
  <si>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</si>
  <si>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</si>
  <si>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</si>
  <si>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</si>
  <si>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</si>
  <si>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</si>
  <si>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</si>
  <si>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</si>
  <si>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</si>
  <si>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</si>
  <si>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</si>
  <si>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</si>
  <si>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</si>
  <si>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</si>
  <si>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</si>
  <si>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</si>
  <si>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</si>
  <si>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</si>
  <si>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</si>
  <si>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</si>
  <si>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</si>
  <si>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</si>
  <si>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</si>
  <si>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</si>
  <si>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</si>
  <si>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</si>
  <si>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</si>
  <si>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</si>
  <si>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</si>
  <si>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</si>
  <si>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</si>
  <si>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</si>
  <si>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</si>
  <si>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</si>
  <si>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</si>
  <si>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</si>
  <si>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</si>
  <si>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</si>
  <si>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</si>
  <si>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</si>
  <si>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</si>
  <si>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</si>
  <si>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</si>
  <si>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</si>
  <si>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</si>
  <si>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</si>
  <si>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</si>
  <si>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</si>
  <si>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</si>
  <si>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</si>
  <si>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</si>
  <si>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</si>
  <si>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</si>
  <si>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</si>
  <si>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</si>
  <si>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</si>
  <si>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</si>
  <si>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</si>
  <si>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</si>
  <si>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</si>
  <si>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</si>
  <si>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</si>
  <si>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</si>
  <si>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</si>
  <si>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</si>
  <si>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</si>
  <si>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</si>
  <si>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</si>
  <si>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</si>
  <si>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</si>
  <si>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</si>
  <si>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</si>
  <si>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</si>
  <si>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</si>
  <si>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</si>
  <si>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</si>
  <si>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</si>
  <si>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</si>
  <si>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</si>
  <si>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</si>
  <si>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</si>
  <si>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</si>
  <si>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</si>
  <si>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</si>
  <si>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</si>
  <si>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</si>
  <si>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</si>
  <si>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</si>
  <si>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</si>
  <si>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</si>
  <si>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</si>
  <si>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</si>
  <si>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</si>
  <si>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</si>
  <si>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</si>
  <si>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</si>
  <si>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</si>
  <si>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</si>
  <si>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</si>
  <si>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</si>
  <si>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</si>
  <si>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</si>
  <si>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</si>
  <si>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</si>
  <si>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</si>
  <si>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</si>
  <si>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</si>
  <si>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</si>
  <si>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</si>
  <si>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</si>
  <si>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</si>
  <si>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</si>
  <si>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</si>
  <si>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</si>
  <si>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</si>
  <si>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</si>
  <si>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</si>
  <si>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</si>
  <si>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</si>
  <si>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</si>
  <si>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</si>
  <si>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</si>
  <si>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</si>
  <si>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</si>
  <si>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</si>
  <si>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</si>
  <si>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</si>
  <si>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</si>
  <si>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</si>
  <si>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</si>
  <si>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</si>
  <si>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</si>
  <si>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</si>
  <si>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</si>
  <si>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</si>
  <si>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</si>
  <si>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</si>
  <si>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</si>
  <si>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</si>
  <si>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</si>
  <si>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</si>
  <si>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</si>
  <si>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</si>
  <si>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</si>
  <si>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</si>
  <si>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</si>
  <si>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</si>
  <si>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</si>
  <si>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</si>
  <si>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</si>
  <si>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</si>
  <si>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</si>
  <si>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</si>
  <si>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</si>
  <si>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</si>
  <si>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</si>
  <si>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</si>
  <si>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</si>
  <si>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</si>
  <si>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</si>
  <si>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</si>
  <si>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</si>
  <si>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</si>
  <si>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</si>
  <si>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</si>
  <si>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</si>
  <si>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</si>
  <si>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</si>
  <si>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</si>
  <si>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</si>
  <si>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</si>
  <si>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</si>
  <si>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</si>
  <si>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</si>
  <si>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</si>
  <si>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</si>
  <si>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</si>
  <si>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</si>
  <si>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</si>
  <si>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</si>
  <si>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</si>
  <si>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</si>
  <si>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</si>
  <si>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</si>
  <si>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</si>
  <si>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</si>
  <si>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</si>
  <si>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</si>
  <si>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</si>
  <si>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</si>
  <si>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</si>
  <si>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</si>
  <si>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</si>
  <si>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</si>
  <si>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</si>
  <si>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</si>
  <si>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</si>
  <si>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</si>
  <si>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</si>
  <si>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</si>
  <si>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</si>
  <si>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</si>
  <si>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</si>
  <si>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</si>
  <si>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</si>
  <si>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</si>
  <si>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</si>
  <si>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</si>
  <si>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</si>
  <si>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</si>
  <si>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</si>
  <si>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</si>
  <si>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</si>
  <si>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</si>
  <si>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</si>
  <si>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</si>
  <si>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</si>
  <si>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</si>
  <si>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</si>
  <si>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</si>
  <si>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</si>
  <si>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</si>
  <si>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</si>
  <si>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</si>
  <si>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</si>
  <si>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</si>
  <si>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</si>
  <si>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</si>
  <si>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</si>
  <si>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</si>
  <si>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</si>
  <si>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</si>
  <si>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</si>
  <si>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</si>
  <si>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</si>
  <si>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</si>
  <si>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</si>
  <si>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</si>
  <si>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</si>
  <si>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</si>
  <si>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</si>
  <si>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</si>
  <si>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</si>
  <si>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</si>
  <si>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</si>
  <si>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</si>
  <si>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</si>
  <si>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</si>
  <si>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</si>
  <si>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</si>
  <si>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</si>
  <si>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</si>
  <si>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</si>
  <si>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</si>
  <si>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</si>
  <si>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</si>
  <si>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</si>
  <si>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</si>
  <si>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</si>
  <si>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</si>
  <si>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</si>
  <si>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</si>
  <si>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</si>
  <si>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</si>
  <si>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</si>
  <si>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</si>
  <si>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</si>
  <si>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</si>
  <si>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</si>
  <si>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</si>
  <si>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</si>
  <si>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</si>
  <si>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</si>
  <si>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</si>
  <si>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</si>
  <si>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</si>
  <si>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</si>
  <si>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</si>
  <si>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</si>
  <si>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</si>
  <si>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</si>
  <si>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</si>
  <si>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</si>
  <si>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</si>
  <si>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</si>
  <si>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</si>
  <si>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</si>
  <si>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</si>
  <si>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</si>
  <si>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</si>
  <si>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</si>
  <si>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</si>
  <si>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</si>
  <si>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</si>
  <si>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</si>
  <si>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</si>
  <si>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</si>
  <si>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</si>
  <si>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</si>
  <si>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</si>
  <si>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</si>
  <si>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</si>
  <si>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</si>
  <si>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</si>
  <si>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</si>
  <si>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</si>
  <si>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</si>
  <si>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</si>
  <si>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</si>
  <si>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</si>
  <si>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</si>
  <si>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</si>
  <si>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</si>
  <si>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</si>
  <si>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</si>
  <si>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</si>
  <si>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</si>
  <si>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</si>
  <si>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</si>
  <si>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</si>
  <si>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</si>
  <si>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</si>
  <si>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</si>
  <si>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</si>
  <si>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</si>
  <si>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</si>
  <si>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</si>
  <si>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</si>
  <si>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</si>
  <si>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</si>
  <si>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</si>
  <si>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</si>
  <si>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</si>
  <si>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</si>
  <si>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</si>
  <si>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</si>
  <si>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</si>
  <si>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</si>
  <si>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</si>
  <si>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</si>
  <si>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</si>
  <si>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</si>
  <si>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</si>
  <si>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</si>
  <si>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</si>
  <si>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</si>
  <si>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</si>
  <si>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</si>
  <si>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</si>
  <si>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</si>
  <si>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</si>
  <si>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</si>
  <si>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</si>
  <si>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</si>
  <si>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</si>
  <si>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</si>
  <si>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</si>
  <si>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</si>
  <si>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</si>
  <si>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</si>
  <si>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</si>
  <si>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</si>
  <si>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</si>
  <si>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</si>
  <si>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</si>
  <si>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</si>
  <si>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</si>
  <si>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</si>
  <si>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</si>
  <si>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</si>
  <si>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</si>
  <si>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</si>
  <si>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</si>
  <si>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</si>
  <si>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</si>
  <si>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</si>
  <si>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</si>
  <si>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</si>
  <si>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</si>
  <si>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</si>
  <si>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</si>
  <si>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</si>
  <si>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</si>
  <si>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</si>
  <si>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</si>
  <si>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</si>
  <si>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</si>
  <si>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</si>
  <si>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</si>
  <si>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</si>
  <si>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</si>
  <si>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</si>
  <si>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</si>
  <si>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</si>
  <si>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</si>
  <si>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</si>
  <si>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</si>
  <si>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</si>
  <si>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</si>
  <si>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</si>
  <si>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</si>
  <si>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</si>
  <si>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</si>
  <si>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</si>
  <si>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</si>
  <si>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</si>
  <si>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</si>
  <si>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</si>
  <si>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</si>
  <si>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</si>
  <si>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</si>
  <si>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</si>
  <si>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</si>
  <si>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</si>
  <si>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</si>
  <si>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</si>
  <si>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</si>
  <si>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</si>
  <si>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</si>
  <si>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</si>
  <si>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</si>
  <si>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</si>
  <si>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</si>
  <si>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</si>
  <si>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</si>
  <si>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</si>
  <si>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</si>
  <si>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</si>
  <si>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</si>
  <si>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</si>
  <si>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</si>
  <si>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</si>
  <si>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</si>
  <si>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</si>
  <si>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</si>
  <si>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</si>
  <si>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</si>
  <si>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</si>
  <si>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</si>
  <si>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</si>
  <si>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</si>
  <si>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</si>
  <si>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</si>
  <si>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</si>
  <si>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</si>
  <si>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</si>
  <si>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</si>
  <si>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</si>
  <si>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</si>
  <si>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</si>
  <si>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</si>
  <si>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</si>
  <si>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</si>
  <si>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</si>
  <si>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</si>
  <si>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</si>
  <si>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</si>
  <si>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</si>
  <si>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</si>
  <si>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</si>
  <si>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</si>
  <si>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</si>
  <si>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</si>
  <si>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</si>
  <si>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</si>
  <si>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</si>
  <si>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</si>
  <si>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</si>
  <si>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</si>
  <si>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</si>
  <si>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</si>
  <si>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</si>
  <si>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</si>
  <si>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</si>
  <si>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</si>
  <si>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</si>
  <si>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</si>
  <si>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</si>
  <si>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</si>
  <si>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</si>
  <si>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</si>
  <si>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</si>
  <si>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</si>
  <si>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</si>
  <si>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</si>
  <si>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</si>
  <si>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</si>
  <si>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</si>
  <si>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</si>
  <si>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</si>
  <si>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</si>
  <si>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</si>
  <si>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</si>
  <si>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</si>
  <si>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</si>
  <si>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</si>
  <si>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</si>
  <si>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</si>
  <si>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</si>
  <si>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</si>
  <si>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</si>
  <si>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</si>
  <si>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</si>
  <si>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</si>
  <si>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</si>
  <si>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</si>
  <si>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</si>
  <si>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</si>
  <si>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</si>
  <si>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</si>
  <si>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</si>
  <si>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</si>
  <si>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</si>
  <si>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</si>
  <si>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</si>
  <si>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</si>
  <si>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</si>
  <si>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</si>
  <si>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</si>
  <si>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</si>
  <si>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</si>
  <si>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</si>
  <si>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</si>
  <si>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</si>
  <si>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</si>
  <si>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</si>
  <si>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</si>
  <si>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</si>
  <si>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</si>
  <si>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</si>
  <si>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</si>
  <si>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</si>
  <si>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</si>
  <si>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</si>
  <si>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</si>
  <si>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</si>
  <si>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</si>
  <si>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</si>
  <si>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</si>
  <si>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</si>
  <si>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</si>
  <si>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</si>
  <si>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</si>
  <si>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</si>
  <si>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</si>
  <si>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</si>
  <si>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</si>
  <si>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</si>
  <si>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</si>
  <si>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</si>
  <si>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</si>
  <si>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</si>
  <si>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</si>
  <si>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</si>
  <si>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</si>
  <si>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</si>
  <si>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</si>
  <si>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</si>
  <si>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</si>
  <si>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</si>
  <si>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</si>
  <si>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</si>
  <si>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</si>
  <si>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</si>
  <si>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</si>
  <si>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</si>
  <si>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</si>
  <si>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</si>
  <si>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</si>
  <si>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</si>
  <si>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</si>
  <si>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</si>
  <si>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</si>
  <si>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</si>
  <si>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</si>
  <si>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</si>
  <si>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</si>
  <si>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</si>
  <si>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</si>
  <si>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</si>
  <si>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</si>
  <si>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</si>
  <si>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</si>
  <si>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</si>
  <si>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</si>
  <si>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</si>
  <si>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</si>
  <si>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</si>
  <si>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</si>
  <si>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</si>
  <si>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</si>
  <si>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</si>
  <si>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</si>
  <si>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</si>
  <si>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</si>
  <si>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</si>
  <si>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</si>
  <si>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</si>
  <si>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</si>
  <si>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</si>
  <si>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</si>
  <si>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</si>
  <si>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</si>
  <si>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</si>
  <si>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</si>
  <si>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</si>
  <si>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</si>
  <si>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</si>
  <si>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</si>
  <si>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</si>
  <si>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</si>
  <si>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</si>
  <si>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</si>
  <si>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</si>
  <si>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</si>
  <si>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</si>
  <si>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</si>
  <si>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</si>
  <si>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</si>
  <si>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</si>
  <si>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</si>
  <si>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</si>
  <si>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</si>
  <si>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</si>
  <si>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</si>
  <si>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</si>
  <si>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</si>
  <si>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</si>
  <si>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</si>
  <si>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</si>
  <si>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</si>
  <si>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</si>
  <si>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</si>
  <si>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</si>
  <si>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</si>
  <si>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</si>
  <si>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</si>
  <si>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</si>
  <si>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</si>
  <si>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</si>
  <si>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</si>
  <si>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</si>
  <si>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</si>
  <si>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</si>
  <si>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</si>
  <si>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</si>
  <si>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</si>
  <si>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</si>
  <si>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</si>
  <si>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</si>
  <si>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</si>
  <si>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</si>
  <si>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</si>
  <si>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</si>
  <si>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</si>
  <si>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</si>
  <si>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</si>
  <si>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</si>
  <si>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</si>
  <si>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</si>
  <si>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</si>
  <si>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</si>
  <si>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</si>
  <si>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</si>
  <si>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</si>
  <si>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</si>
  <si>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</si>
  <si>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</si>
  <si>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</si>
  <si>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</si>
  <si>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</si>
  <si>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</si>
  <si>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</si>
  <si>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</si>
  <si>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</si>
  <si>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</si>
  <si>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</si>
  <si>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</si>
  <si>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</si>
  <si>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</si>
  <si>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</si>
  <si>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</si>
  <si>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</si>
  <si>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</si>
  <si>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</si>
  <si>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</si>
  <si>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</si>
  <si>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</si>
  <si>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</si>
  <si>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</si>
  <si>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</si>
  <si>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</si>
  <si>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</si>
  <si>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</si>
  <si>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</si>
  <si>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</si>
  <si>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</si>
  <si>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</si>
  <si>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</si>
  <si>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</si>
  <si>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</si>
  <si>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</si>
  <si>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</si>
  <si>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</si>
  <si>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</si>
  <si>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</si>
  <si>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</si>
  <si>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</si>
  <si>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</si>
  <si>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</si>
  <si>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</si>
  <si>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</si>
  <si>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</si>
  <si>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</si>
  <si>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</si>
  <si>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</si>
  <si>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</si>
  <si>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</si>
  <si>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</si>
  <si>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</si>
  <si>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</si>
  <si>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</si>
  <si>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</si>
  <si>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</si>
  <si>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</si>
  <si>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</si>
  <si>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</si>
  <si>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</si>
  <si>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</si>
  <si>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</si>
  <si>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</si>
  <si>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</si>
  <si>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</si>
  <si>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</si>
  <si>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</si>
  <si>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</si>
  <si>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</si>
  <si>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</si>
  <si>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</si>
  <si>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</si>
  <si>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</si>
  <si>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</si>
  <si>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</si>
  <si>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</si>
  <si>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</si>
  <si>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</si>
  <si>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</si>
  <si>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</si>
  <si>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</si>
  <si>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</si>
  <si>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</si>
  <si>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</si>
  <si>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</si>
  <si>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</si>
  <si>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</si>
  <si>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</si>
  <si>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</si>
  <si>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</si>
  <si>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</si>
  <si>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</si>
  <si>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</si>
  <si>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</si>
  <si>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</si>
  <si>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</si>
  <si>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</si>
  <si>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</si>
  <si>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</si>
  <si>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</si>
  <si>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</si>
  <si>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</si>
  <si>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</si>
  <si>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</si>
  <si>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</si>
  <si>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</si>
  <si>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</si>
  <si>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</si>
  <si>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</si>
  <si>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</si>
  <si>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</si>
  <si>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</si>
  <si>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</si>
  <si>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</si>
  <si>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</si>
  <si>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</si>
  <si>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</si>
  <si>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</si>
  <si>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</si>
  <si>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</si>
  <si>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</si>
  <si>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</si>
  <si>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</si>
  <si>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</si>
  <si>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</si>
  <si>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</si>
  <si>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</si>
  <si>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</si>
  <si>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</si>
  <si>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</si>
  <si>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</si>
  <si>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</si>
  <si>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</si>
  <si>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</si>
  <si>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</si>
  <si>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</si>
  <si>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</si>
  <si>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</si>
  <si>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</si>
  <si>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</si>
  <si>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</si>
  <si>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</si>
  <si>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</si>
  <si>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</si>
  <si>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</si>
  <si>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</si>
  <si>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</si>
  <si>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</si>
  <si>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</si>
  <si>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</si>
  <si>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</si>
  <si>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</si>
  <si>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</si>
  <si>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</si>
  <si>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</si>
  <si>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</si>
  <si>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</si>
  <si>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</si>
  <si>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</si>
  <si>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</si>
  <si>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</si>
  <si>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</si>
  <si>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</si>
  <si>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</si>
  <si>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</si>
  <si>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</si>
  <si>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</si>
  <si>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</si>
  <si>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</si>
  <si>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</si>
  <si>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</si>
  <si>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</si>
  <si>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</si>
  <si>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</si>
  <si>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</si>
  <si>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</si>
  <si>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</si>
  <si>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</si>
  <si>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</si>
  <si>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</si>
  <si>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</si>
  <si>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</si>
  <si>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</si>
  <si>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</si>
  <si>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</si>
  <si>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</si>
  <si>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</si>
  <si>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</si>
  <si>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</si>
  <si>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</si>
  <si>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</si>
  <si>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</si>
  <si>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</si>
  <si>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</si>
  <si>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</si>
  <si>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</si>
  <si>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</si>
  <si>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</si>
  <si>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</si>
  <si>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</si>
  <si>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</si>
  <si>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</si>
  <si>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</si>
  <si>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</si>
  <si>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</si>
  <si>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</si>
  <si>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</si>
  <si>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</si>
  <si>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</si>
  <si>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</si>
  <si>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</si>
  <si>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</si>
  <si>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</si>
  <si>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</si>
  <si>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</si>
  <si>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</si>
  <si>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</si>
  <si>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</si>
  <si>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</si>
  <si>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</si>
  <si>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</si>
  <si>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</si>
  <si>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</si>
  <si>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</si>
  <si>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</si>
  <si>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</si>
  <si>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</si>
  <si>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</si>
  <si>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</si>
  <si>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</si>
  <si>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</si>
  <si>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</si>
  <si>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</si>
  <si>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</si>
  <si>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</si>
  <si>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</si>
  <si>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</si>
  <si>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</si>
  <si>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</si>
  <si>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</si>
  <si>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</si>
  <si>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</si>
  <si>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</si>
  <si>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</si>
  <si>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</si>
  <si>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</si>
  <si>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</si>
  <si>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</si>
  <si>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</si>
  <si>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</si>
  <si>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</si>
  <si>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</si>
  <si>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</si>
  <si>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</si>
  <si>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</si>
  <si>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</si>
  <si>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</si>
  <si>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</si>
  <si>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</si>
  <si>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</si>
  <si>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</si>
  <si>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</si>
  <si>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</si>
  <si>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</si>
  <si>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</si>
  <si>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</si>
  <si>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</si>
  <si>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</si>
  <si>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</si>
  <si>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</si>
  <si>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</si>
  <si>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</si>
  <si>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</si>
  <si>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</si>
  <si>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</si>
  <si>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</si>
  <si>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</si>
  <si>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</si>
  <si>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</si>
  <si>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</si>
  <si>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</si>
  <si>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</si>
  <si>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</si>
  <si>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</si>
  <si>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</si>
  <si>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</si>
  <si>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</si>
  <si>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</si>
  <si>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</si>
  <si>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</si>
  <si>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</si>
  <si>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</si>
  <si>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</si>
  <si>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</si>
  <si>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</si>
  <si>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</si>
  <si>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</si>
  <si>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</si>
  <si>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</si>
  <si>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</si>
  <si>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</si>
  <si>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</si>
  <si>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</si>
  <si>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</si>
  <si>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</si>
  <si>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</si>
  <si>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</si>
  <si>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</si>
  <si>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</si>
  <si>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</si>
  <si>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</si>
  <si>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</si>
  <si>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</si>
  <si>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</si>
  <si>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</si>
  <si>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</si>
  <si>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</si>
  <si>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</si>
  <si>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</si>
  <si>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</si>
  <si>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</si>
  <si>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</si>
  <si>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</si>
  <si>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</si>
  <si>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</si>
  <si>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</si>
  <si>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</si>
  <si>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</si>
  <si>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</si>
  <si>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</si>
  <si>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</si>
  <si>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</si>
  <si>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</si>
  <si>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</si>
  <si>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</si>
  <si>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</si>
  <si>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</si>
  <si>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</si>
  <si>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</si>
  <si>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</si>
  <si>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</si>
  <si>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</si>
  <si>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</si>
  <si>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</si>
  <si>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</si>
  <si>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</si>
  <si>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</si>
  <si>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</si>
  <si>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</si>
  <si>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</si>
  <si>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</si>
  <si>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</si>
  <si>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</si>
  <si>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</si>
  <si>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</si>
  <si>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</si>
  <si>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</si>
  <si>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</si>
  <si>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</si>
  <si>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</si>
  <si>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</si>
  <si>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</si>
  <si>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</si>
  <si>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</si>
  <si>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</si>
  <si>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</si>
  <si>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</si>
  <si>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</si>
  <si>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</si>
  <si>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</si>
  <si>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</si>
  <si>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</si>
  <si>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</si>
  <si>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</si>
  <si>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</si>
  <si>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</si>
  <si>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</si>
  <si>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</si>
  <si>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</si>
  <si>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</si>
  <si>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</si>
  <si>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</si>
  <si>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</si>
  <si>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</si>
  <si>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</si>
  <si>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</si>
  <si>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</si>
  <si>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</si>
  <si>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</si>
  <si>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</si>
  <si>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</si>
  <si>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</si>
  <si>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</si>
  <si>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</si>
  <si>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</si>
  <si>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</si>
  <si>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</si>
  <si>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</si>
  <si>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</si>
  <si>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</si>
  <si>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</si>
  <si>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</si>
  <si>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</si>
  <si>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</si>
  <si>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</si>
  <si>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</si>
  <si>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</si>
  <si>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</si>
  <si>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</si>
  <si>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</si>
  <si>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</si>
  <si>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</si>
  <si>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</si>
  <si>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</si>
  <si>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</si>
  <si>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</si>
  <si>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</si>
  <si>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</si>
  <si>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</si>
  <si>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</si>
  <si>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</si>
  <si>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</si>
  <si>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</si>
  <si>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</si>
  <si>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</si>
  <si>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</si>
  <si>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</si>
  <si>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</si>
  <si>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</si>
  <si>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</si>
  <si>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</si>
  <si>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</si>
  <si>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</si>
  <si>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</si>
  <si>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</si>
  <si>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</si>
  <si>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</si>
  <si>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</si>
  <si>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</si>
  <si>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</si>
  <si>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</si>
  <si>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</si>
  <si>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</si>
  <si>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</si>
  <si>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</si>
  <si>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</si>
  <si>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</si>
  <si>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</si>
  <si>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</si>
  <si>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</si>
  <si>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</si>
  <si>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</si>
  <si>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</si>
  <si>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</si>
  <si>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</si>
  <si>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</si>
  <si>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</si>
  <si>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</si>
  <si>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</si>
  <si>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</si>
  <si>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</si>
  <si>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</si>
  <si>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</si>
  <si>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</si>
  <si>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</si>
  <si>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</si>
  <si>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</si>
  <si>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</si>
  <si>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</si>
  <si>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</si>
  <si>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</si>
  <si>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</si>
  <si>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</si>
  <si>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</si>
  <si>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</si>
  <si>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</si>
  <si>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</si>
  <si>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</si>
  <si>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</si>
  <si>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</si>
  <si>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</si>
  <si>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</si>
  <si>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</si>
  <si>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</si>
  <si>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</si>
  <si>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</si>
  <si>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</si>
  <si>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</si>
  <si>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</si>
  <si>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</si>
  <si>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</si>
  <si>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</si>
  <si>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</si>
  <si>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</si>
  <si>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</si>
  <si>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</si>
  <si>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</si>
  <si>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</si>
  <si>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</si>
  <si>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</si>
  <si>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</si>
  <si>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</si>
  <si>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</si>
  <si>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</si>
  <si>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</si>
  <si>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</si>
  <si>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</si>
  <si>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</si>
  <si>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</si>
  <si>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</si>
  <si>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</si>
  <si>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</si>
  <si>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</si>
  <si>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</si>
  <si>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</si>
  <si>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</si>
  <si>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</si>
  <si>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</si>
  <si>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</si>
  <si>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</si>
  <si>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</si>
  <si>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</si>
  <si>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</si>
  <si>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</si>
  <si>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</si>
  <si>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</si>
  <si>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</si>
  <si>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</si>
  <si>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</si>
  <si>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</si>
  <si>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</si>
  <si>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</si>
  <si>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</si>
  <si>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</si>
  <si>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</si>
  <si>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</si>
  <si>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</si>
  <si>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</si>
  <si>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</si>
  <si>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</si>
  <si>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</si>
  <si>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</si>
  <si>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</si>
  <si>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</si>
  <si>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</si>
  <si>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</si>
  <si>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</si>
  <si>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</si>
  <si>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</si>
  <si>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</si>
  <si>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</si>
  <si>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</si>
  <si>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</si>
  <si>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</si>
  <si>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</si>
  <si>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</si>
  <si>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</si>
  <si>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</si>
  <si>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</si>
  <si>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</si>
  <si>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</si>
  <si>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</si>
  <si>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</si>
  <si>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</si>
  <si>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</si>
  <si>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</si>
  <si>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</si>
  <si>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</si>
  <si>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</si>
  <si>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</si>
  <si>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</si>
  <si>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</si>
  <si>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</si>
  <si>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</si>
  <si>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</si>
  <si>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</si>
  <si>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</si>
  <si>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</si>
  <si>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</si>
  <si>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</si>
  <si>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</si>
  <si>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</si>
  <si>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</si>
  <si>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</si>
  <si>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</si>
  <si>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</si>
  <si>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</si>
  <si>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</si>
  <si>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</si>
  <si>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</si>
  <si>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</si>
  <si>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</si>
  <si>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</si>
  <si>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</si>
  <si>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</si>
  <si>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</si>
  <si>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</si>
  <si>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</si>
  <si>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</si>
  <si>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</si>
  <si>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</si>
  <si>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</si>
  <si>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</si>
  <si>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</si>
  <si>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</si>
  <si>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</si>
  <si>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</si>
  <si>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</si>
  <si>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</si>
  <si>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</si>
  <si>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</si>
  <si>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</si>
  <si>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</si>
  <si>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</si>
  <si>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</si>
  <si>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</si>
  <si>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</si>
  <si>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</si>
  <si>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</si>
  <si>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</si>
  <si>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</si>
  <si>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</si>
  <si>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</si>
  <si>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</si>
  <si>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</si>
  <si>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</si>
  <si>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</si>
  <si>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</si>
  <si>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</si>
  <si>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</si>
  <si>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</si>
  <si>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</si>
  <si>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</si>
  <si>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</si>
  <si>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</si>
  <si>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</si>
  <si>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</si>
  <si>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</si>
  <si>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</si>
  <si>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</si>
  <si>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</si>
  <si>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</si>
  <si>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</si>
  <si>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</si>
  <si>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</si>
  <si>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</si>
  <si>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</si>
  <si>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</si>
  <si>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</si>
  <si>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</si>
  <si>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</si>
  <si>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</si>
  <si>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</si>
  <si>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</si>
  <si>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</si>
  <si>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</si>
  <si>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</si>
  <si>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</si>
  <si>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</si>
  <si>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</si>
  <si>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</si>
  <si>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</si>
  <si>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</si>
  <si>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</si>
  <si>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</si>
  <si>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</si>
  <si>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</si>
  <si>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</si>
  <si>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</si>
  <si>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</si>
  <si>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</si>
  <si>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</si>
  <si>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</si>
  <si>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</si>
  <si>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</si>
  <si>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</si>
  <si>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</si>
  <si>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</si>
  <si>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</si>
  <si>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</si>
  <si>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</si>
  <si>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</si>
  <si>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</si>
  <si>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</si>
  <si>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</si>
  <si>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</si>
  <si>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</si>
  <si>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</si>
  <si>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</si>
  <si>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</si>
  <si>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</si>
  <si>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</si>
  <si>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</si>
  <si>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</si>
  <si>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</si>
  <si>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</si>
  <si>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</si>
  <si>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</si>
  <si>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</si>
  <si>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</si>
  <si>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</si>
  <si>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</si>
  <si>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</si>
  <si>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</si>
  <si>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</si>
  <si>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</si>
  <si>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</si>
  <si>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</si>
  <si>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</si>
  <si>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</si>
  <si>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</si>
  <si>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</si>
  <si>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</si>
  <si>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</si>
  <si>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</si>
  <si>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</si>
  <si>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</si>
  <si>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</si>
  <si>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</si>
  <si>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</si>
  <si>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</si>
  <si>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</si>
  <si>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</si>
  <si>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</si>
  <si>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</si>
  <si>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</si>
  <si>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</si>
  <si>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</si>
  <si>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</si>
  <si>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</si>
  <si>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</si>
  <si>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</si>
  <si>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</si>
  <si>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</si>
  <si>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</si>
  <si>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</si>
  <si>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</si>
  <si>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</si>
  <si>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</si>
  <si>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</si>
  <si>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</si>
  <si>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</si>
  <si>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</si>
  <si>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</si>
  <si>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</si>
  <si>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</si>
  <si>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</si>
  <si>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</si>
  <si>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</si>
  <si>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</si>
  <si>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</si>
  <si>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</si>
  <si>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</si>
  <si>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</si>
  <si>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</si>
  <si>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</si>
  <si>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</si>
  <si>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</si>
  <si>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</si>
  <si>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</si>
  <si>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</si>
  <si>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</si>
  <si>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</si>
  <si>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</si>
  <si>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</si>
  <si>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</si>
  <si>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</si>
  <si>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</si>
  <si>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</si>
  <si>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</si>
  <si>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</si>
  <si>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</si>
  <si>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</si>
  <si>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</si>
  <si>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</si>
  <si>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</si>
  <si>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</si>
  <si>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</si>
  <si>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</si>
  <si>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</si>
  <si>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</si>
  <si>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</si>
  <si>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</si>
  <si>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</si>
  <si>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</si>
  <si>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</si>
  <si>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</si>
  <si>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</si>
  <si>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</si>
  <si>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</si>
  <si>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</si>
  <si>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</si>
  <si>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</si>
  <si>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</si>
  <si>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</si>
  <si>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</si>
  <si>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</si>
  <si>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</si>
  <si>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</si>
  <si>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</si>
  <si>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</si>
  <si>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</si>
  <si>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</si>
  <si>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</si>
  <si>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</si>
  <si>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</si>
  <si>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</si>
  <si>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</si>
  <si>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</si>
  <si>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</si>
  <si>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</si>
  <si>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</si>
  <si>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</si>
  <si>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</si>
  <si>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</si>
  <si>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</si>
  <si>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</si>
  <si>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</si>
  <si>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</si>
  <si>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</si>
  <si>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</si>
  <si>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</si>
  <si>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</si>
  <si>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</si>
  <si>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</si>
  <si>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</si>
  <si>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</si>
  <si>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</si>
  <si>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</si>
  <si>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</si>
  <si>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</si>
  <si>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</si>
  <si>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</si>
  <si>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</si>
  <si>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</si>
  <si>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</si>
  <si>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</si>
  <si>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</si>
  <si>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</si>
  <si>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</si>
  <si>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</si>
  <si>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</si>
  <si>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</si>
  <si>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</si>
  <si>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</si>
  <si>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</si>
  <si>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</si>
  <si>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</si>
  <si>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</si>
  <si>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</si>
  <si>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</si>
  <si>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</si>
  <si>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</si>
  <si>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</si>
  <si>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</si>
  <si>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</si>
  <si>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</si>
  <si>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</si>
  <si>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</si>
  <si>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</si>
  <si>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</si>
  <si>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</si>
  <si>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</si>
  <si>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</si>
  <si>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</si>
  <si>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</si>
  <si>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</si>
  <si>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</si>
  <si>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</si>
  <si>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</si>
  <si>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</si>
  <si>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</si>
  <si>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</si>
  <si>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</si>
  <si>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</si>
  <si>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</si>
  <si>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</si>
  <si>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</si>
  <si>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</si>
  <si>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</si>
  <si>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</si>
  <si>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</si>
  <si>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</si>
  <si>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</si>
  <si>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</si>
  <si>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</si>
  <si>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</si>
  <si>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</si>
  <si>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</si>
  <si>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</si>
  <si>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</si>
  <si>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</si>
  <si>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</si>
  <si>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</si>
  <si>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</si>
  <si>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</si>
  <si>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</si>
  <si>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</si>
  <si>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</si>
  <si>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</si>
  <si>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</si>
  <si>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</si>
  <si>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</si>
  <si>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</si>
  <si>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</si>
  <si>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</si>
  <si>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</si>
  <si>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</si>
  <si>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</si>
  <si>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</si>
  <si>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</si>
  <si>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</si>
  <si>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</si>
  <si>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</si>
  <si>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</si>
  <si>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</si>
  <si>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</si>
  <si>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</si>
  <si>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</si>
  <si>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</si>
  <si>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</si>
  <si>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</si>
  <si>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</si>
  <si>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</si>
  <si>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</si>
  <si>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</si>
  <si>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</si>
  <si>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</si>
  <si>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</si>
  <si>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</si>
  <si>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</si>
  <si>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</si>
  <si>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</si>
  <si>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</si>
  <si>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</si>
  <si>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</si>
  <si>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</si>
  <si>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</si>
  <si>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</si>
  <si>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</si>
  <si>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</si>
  <si>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</si>
  <si>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</si>
  <si>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</si>
  <si>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</si>
  <si>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</si>
  <si>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</si>
  <si>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</si>
  <si>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</si>
  <si>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</si>
  <si>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</si>
  <si>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</si>
  <si>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</si>
  <si>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</si>
  <si>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</si>
  <si>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</si>
  <si>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</si>
  <si>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</si>
  <si>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</si>
  <si>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</si>
  <si>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</si>
  <si>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</si>
  <si>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</si>
  <si>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</si>
  <si>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</si>
  <si>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</si>
  <si>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</si>
  <si>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</si>
  <si>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</si>
  <si>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</si>
  <si>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</si>
  <si>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</si>
  <si>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</si>
  <si>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</si>
  <si>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</si>
  <si>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</si>
  <si>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</si>
  <si>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</si>
  <si>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</si>
  <si>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</si>
  <si>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</si>
  <si>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</si>
  <si>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</si>
  <si>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</si>
  <si>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</si>
  <si>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</si>
  <si>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</si>
  <si>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</si>
  <si>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</si>
  <si>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</si>
  <si>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</si>
  <si>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</si>
  <si>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</si>
  <si>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</si>
  <si>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</si>
  <si>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</si>
  <si>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</si>
  <si>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</si>
  <si>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</si>
  <si>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</si>
  <si>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</si>
  <si>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</si>
  <si>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</si>
  <si>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</si>
  <si>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</si>
  <si>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</si>
  <si>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</si>
  <si>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</si>
  <si>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</si>
  <si>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</si>
  <si>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</si>
  <si>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</si>
  <si>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</si>
  <si>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</si>
  <si>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</si>
  <si>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</si>
  <si>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</si>
  <si>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</si>
  <si>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</si>
  <si>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</si>
  <si>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</si>
  <si>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</si>
  <si>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</si>
  <si>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</si>
  <si>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</si>
  <si>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</si>
  <si>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</si>
  <si>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</si>
  <si>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</si>
  <si>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</si>
  <si>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</si>
  <si>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</si>
  <si>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</si>
  <si>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</si>
  <si>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</si>
  <si>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</si>
  <si>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</si>
  <si>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</si>
  <si>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</si>
  <si>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</si>
  <si>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</si>
  <si>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</si>
  <si>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</si>
  <si>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</si>
  <si>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</si>
  <si>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</si>
  <si>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</si>
  <si>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</si>
  <si>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</si>
  <si>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</si>
  <si>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</si>
  <si>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</si>
  <si>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</si>
  <si>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</si>
  <si>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</si>
  <si>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</si>
  <si>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</si>
  <si>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</si>
  <si>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</si>
  <si>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</si>
  <si>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</si>
  <si>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</si>
  <si>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</si>
  <si>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</si>
  <si>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</si>
  <si>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</si>
  <si>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</si>
  <si>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</si>
  <si>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</si>
  <si>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</si>
  <si>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</si>
  <si>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</si>
  <si>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</si>
  <si>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</si>
  <si>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</si>
  <si>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</si>
  <si>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</si>
  <si>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</si>
  <si>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</si>
  <si>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</si>
  <si>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</si>
  <si>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</si>
  <si>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</si>
  <si>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</si>
  <si>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</si>
  <si>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</si>
  <si>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</si>
  <si>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</si>
  <si>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</si>
  <si>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</si>
  <si>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</si>
  <si>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</si>
  <si>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</si>
  <si>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</si>
  <si>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</si>
  <si>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</si>
  <si>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</si>
  <si>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</si>
  <si>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</si>
  <si>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</si>
  <si>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</si>
  <si>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</si>
  <si>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</si>
  <si>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</si>
  <si>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</si>
  <si>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</si>
  <si>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</si>
  <si>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</si>
  <si>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</si>
  <si>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</si>
  <si>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</si>
  <si>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</si>
  <si>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</si>
  <si>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</si>
  <si>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</si>
  <si>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</si>
  <si>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</si>
  <si>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</si>
  <si>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</si>
  <si>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</si>
  <si>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</si>
  <si>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</si>
  <si>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</si>
  <si>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</si>
  <si>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</si>
  <si>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</si>
  <si>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</si>
  <si>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</si>
  <si>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</si>
  <si>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</si>
  <si>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</si>
  <si>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</si>
  <si>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</si>
  <si>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</si>
  <si>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</si>
  <si>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</si>
  <si>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</si>
  <si>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</si>
  <si>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</si>
  <si>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</si>
  <si>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</si>
  <si>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</si>
  <si>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</si>
  <si>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</si>
  <si>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</si>
  <si>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</si>
  <si>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</si>
  <si>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</si>
  <si>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</si>
  <si>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</si>
  <si>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</si>
  <si>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</si>
  <si>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</si>
  <si>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</si>
  <si>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</si>
  <si>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</si>
  <si>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</si>
  <si>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</si>
  <si>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</si>
  <si>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</si>
  <si>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</si>
  <si>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</si>
  <si>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</si>
  <si>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</si>
  <si>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</si>
  <si>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</si>
  <si>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</si>
  <si>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</si>
  <si>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</si>
  <si>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</si>
  <si>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</si>
  <si>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</si>
  <si>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</si>
  <si>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</si>
  <si>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</si>
  <si>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</si>
  <si>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</si>
  <si>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</si>
  <si>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</si>
  <si>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</si>
  <si>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</si>
  <si>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</si>
  <si>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</si>
  <si>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</si>
  <si>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</si>
  <si>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</si>
  <si>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</si>
  <si>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</si>
  <si>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</si>
  <si>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</si>
  <si>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</si>
  <si>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</si>
  <si>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</si>
  <si>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</si>
  <si>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</si>
  <si>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</si>
  <si>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</si>
  <si>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</si>
  <si>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</si>
  <si>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</si>
  <si>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</si>
  <si>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</si>
  <si>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</si>
  <si>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</si>
  <si>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</si>
  <si>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</si>
  <si>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</si>
  <si>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</si>
  <si>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</si>
  <si>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</si>
  <si>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</si>
  <si>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</si>
  <si>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</si>
  <si>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</si>
  <si>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</si>
  <si>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</si>
  <si>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</si>
  <si>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</si>
  <si>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</si>
  <si>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</si>
  <si>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</si>
  <si>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</si>
  <si>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</si>
  <si>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</si>
  <si>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</si>
  <si>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</si>
  <si>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</si>
  <si>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</si>
  <si>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</si>
  <si>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</si>
  <si>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</si>
  <si>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</si>
  <si>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</si>
  <si>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</si>
  <si>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</si>
  <si>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</si>
  <si>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</si>
  <si>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</si>
  <si>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</si>
  <si>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</si>
  <si>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</si>
  <si>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</si>
  <si>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</si>
  <si>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</si>
  <si>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</si>
  <si>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</si>
  <si>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</si>
  <si>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</si>
  <si>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</si>
  <si>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</si>
  <si>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</si>
  <si>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</si>
  <si>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</si>
  <si>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</si>
  <si>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</si>
  <si>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</si>
  <si>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</si>
  <si>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</si>
  <si>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</si>
  <si>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</si>
  <si>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</si>
  <si>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</si>
  <si>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</si>
  <si>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</si>
  <si>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</si>
  <si>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</si>
  <si>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</si>
  <si>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</si>
  <si>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</si>
  <si>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</si>
  <si>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</si>
  <si>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</si>
  <si>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</si>
  <si>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</si>
  <si>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</si>
  <si>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</si>
  <si>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</si>
  <si>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</si>
  <si>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</si>
  <si>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</si>
  <si>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</si>
  <si>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</si>
  <si>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</si>
  <si>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</si>
  <si>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</si>
  <si>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</si>
  <si>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</si>
  <si>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</si>
  <si>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</si>
  <si>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</si>
  <si>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</si>
  <si>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</si>
  <si>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</si>
  <si>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</si>
  <si>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</si>
  <si>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</si>
  <si>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</si>
  <si>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</si>
  <si>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</si>
  <si>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</si>
  <si>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</si>
  <si>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</si>
  <si>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</si>
  <si>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</si>
  <si>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</si>
  <si>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</si>
  <si>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</si>
  <si>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</si>
  <si>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</si>
  <si>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</si>
  <si>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</si>
  <si>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</si>
  <si>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</si>
  <si>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</si>
  <si>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</si>
  <si>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</si>
  <si>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</si>
  <si>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</si>
  <si>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</si>
  <si>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</si>
  <si>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</si>
  <si>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</si>
  <si>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</si>
  <si>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</si>
  <si>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</si>
  <si>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</si>
  <si>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</si>
  <si>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</si>
  <si>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</si>
  <si>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</si>
  <si>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</si>
  <si>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</si>
  <si>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</si>
  <si>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</si>
  <si>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</si>
  <si>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</si>
  <si>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</si>
  <si>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</si>
  <si>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</si>
  <si>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</si>
  <si>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</si>
  <si>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</si>
  <si>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</si>
  <si>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</si>
  <si>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</si>
  <si>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</si>
  <si>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</si>
  <si>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</si>
  <si>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</si>
  <si>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</si>
  <si>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</si>
  <si>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</si>
  <si>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</si>
  <si>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</si>
  <si>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</si>
  <si>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</si>
  <si>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</si>
  <si>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</si>
  <si>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</si>
  <si>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</si>
  <si>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</si>
  <si>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</si>
  <si>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</si>
  <si>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</si>
  <si>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</si>
  <si>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</si>
  <si>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</si>
  <si>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</si>
  <si>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</si>
  <si>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</si>
  <si>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</si>
  <si>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</si>
  <si>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</si>
  <si>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</si>
  <si>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</si>
  <si>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</si>
  <si>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</si>
  <si>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</si>
  <si>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</si>
  <si>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</si>
  <si>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</si>
  <si>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</si>
  <si>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</si>
  <si>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</si>
  <si>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</si>
  <si>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</si>
  <si>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</si>
  <si>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</si>
  <si>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</si>
  <si>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</si>
  <si>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</si>
  <si>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</si>
  <si>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</si>
  <si>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</si>
  <si>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</si>
  <si>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</si>
  <si>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</si>
  <si>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</si>
  <si>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</si>
  <si>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</si>
  <si>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</si>
  <si>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</si>
  <si>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</si>
  <si>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</si>
  <si>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</si>
  <si>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</si>
  <si>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</si>
  <si>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</si>
  <si>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</si>
  <si>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</si>
  <si>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</si>
  <si>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</si>
  <si>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</si>
  <si>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</si>
  <si>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</si>
  <si>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</si>
  <si>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</si>
  <si>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</si>
  <si>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</si>
  <si>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</si>
  <si>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</si>
  <si>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</si>
  <si>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</si>
  <si>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</si>
  <si>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</si>
  <si>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</si>
  <si>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</si>
  <si>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</si>
  <si>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</si>
  <si>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</si>
  <si>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</si>
  <si>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</si>
  <si>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</si>
  <si>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</si>
  <si>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</si>
  <si>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</si>
  <si>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</si>
  <si>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</si>
  <si>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</si>
  <si>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</si>
  <si>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</si>
  <si>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</si>
  <si>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</si>
  <si>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</si>
  <si>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</si>
  <si>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</si>
  <si>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</si>
  <si>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</si>
  <si>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</si>
  <si>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</si>
  <si>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</si>
  <si>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</si>
  <si>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</si>
  <si>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</si>
  <si>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</si>
  <si>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</si>
  <si>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</si>
  <si>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</si>
  <si>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</si>
  <si>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</si>
  <si>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</si>
  <si>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</si>
  <si>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</si>
  <si>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</si>
  <si>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</si>
  <si>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</si>
  <si>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</si>
  <si>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</si>
  <si>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</si>
  <si>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</si>
  <si>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</si>
  <si>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</si>
  <si>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</si>
  <si>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</si>
  <si>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</si>
  <si>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</si>
  <si>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</si>
  <si>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</si>
  <si>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</si>
  <si>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</si>
  <si>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</si>
  <si>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</si>
  <si>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</si>
  <si>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</si>
  <si>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</si>
  <si>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</si>
  <si>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</si>
  <si>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</si>
  <si>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</si>
  <si>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</si>
  <si>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</si>
  <si>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</si>
  <si>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</si>
  <si>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</si>
  <si>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</si>
  <si>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</si>
  <si>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</si>
  <si>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</si>
  <si>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</si>
  <si>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</si>
  <si>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</si>
  <si>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</si>
  <si>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</si>
  <si>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</si>
  <si>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</si>
  <si>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</si>
  <si>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</si>
  <si>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</si>
  <si>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</si>
  <si>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</si>
  <si>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</si>
  <si>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</si>
  <si>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</si>
  <si>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</si>
  <si>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</si>
  <si>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</si>
  <si>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</si>
  <si>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</si>
  <si>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</si>
  <si>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</si>
  <si>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</si>
  <si>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</si>
  <si>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</si>
  <si>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</si>
  <si>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</si>
  <si>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</si>
  <si>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</si>
  <si>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</si>
  <si>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</si>
  <si>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</si>
  <si>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</si>
  <si>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</si>
  <si>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</si>
  <si>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</si>
  <si>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</si>
  <si>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</si>
  <si>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</si>
  <si>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</si>
  <si>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</si>
  <si>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</si>
  <si>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</si>
  <si>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</si>
  <si>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</si>
  <si>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</si>
  <si>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</si>
  <si>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</si>
  <si>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</si>
  <si>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</si>
  <si>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</si>
  <si>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</si>
  <si>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</si>
  <si>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</si>
  <si>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</si>
  <si>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</si>
  <si>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</si>
  <si>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</si>
  <si>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</si>
  <si>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</si>
  <si>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</si>
  <si>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</si>
  <si>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</si>
  <si>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</si>
  <si>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</si>
  <si>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</si>
  <si>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</si>
  <si>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</si>
  <si>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</si>
  <si>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</si>
  <si>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</si>
  <si>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</si>
  <si>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</si>
  <si>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</si>
  <si>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</si>
  <si>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</si>
  <si>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</si>
  <si>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</si>
  <si>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</si>
  <si>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</si>
  <si>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</si>
  <si>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</si>
  <si>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</si>
  <si>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</si>
  <si>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</si>
  <si>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</si>
  <si>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</si>
  <si>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</si>
  <si>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</si>
  <si>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</si>
  <si>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</si>
  <si>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</si>
  <si>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</si>
  <si>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</si>
  <si>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</si>
  <si>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</si>
  <si>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</si>
  <si>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</si>
  <si>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</si>
  <si>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</si>
  <si>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</si>
  <si>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</si>
  <si>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</si>
  <si>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</si>
  <si>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</si>
  <si>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</si>
  <si>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</si>
  <si>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</si>
  <si>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</si>
  <si>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</si>
  <si>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</si>
  <si>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</si>
  <si>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</si>
  <si>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</si>
  <si>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</si>
  <si>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</si>
  <si>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</si>
  <si>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</si>
  <si>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</si>
  <si>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</si>
  <si>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</si>
  <si>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</si>
  <si>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</si>
  <si>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</si>
  <si>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</si>
  <si>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</si>
  <si>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</si>
  <si>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</si>
  <si>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</si>
  <si>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</si>
  <si>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</si>
  <si>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</si>
  <si>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</si>
  <si>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</si>
  <si>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</si>
  <si>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</si>
  <si>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</si>
  <si>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</si>
  <si>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</si>
  <si>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</si>
  <si>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</si>
  <si>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</si>
  <si>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</si>
  <si>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</si>
  <si>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</si>
  <si>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</si>
  <si>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</si>
  <si>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</si>
  <si>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</si>
  <si>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</si>
  <si>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</si>
  <si>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</si>
  <si>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</si>
  <si>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</si>
  <si>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</si>
  <si>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</si>
  <si>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</si>
  <si>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</si>
  <si>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</si>
  <si>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</si>
  <si>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</si>
  <si>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</si>
  <si>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</si>
  <si>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</si>
  <si>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</si>
  <si>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</si>
  <si>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</si>
  <si>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</si>
  <si>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</si>
  <si>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</si>
  <si>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</si>
  <si>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</si>
  <si>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</si>
  <si>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</si>
  <si>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</si>
  <si>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</si>
  <si>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</si>
  <si>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</si>
  <si>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</si>
  <si>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</si>
  <si>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</si>
  <si>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</si>
  <si>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</si>
  <si>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</si>
  <si>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</si>
  <si>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</si>
  <si>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</si>
  <si>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</si>
  <si>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</si>
  <si>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</si>
  <si>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</si>
  <si>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</si>
  <si>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</si>
  <si>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</si>
  <si>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</si>
  <si>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</si>
  <si>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</si>
  <si>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</si>
  <si>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</si>
  <si>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</si>
  <si>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</si>
  <si>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</si>
  <si>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</si>
  <si>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</si>
  <si>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</si>
  <si>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</si>
  <si>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</si>
  <si>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</si>
  <si>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</si>
  <si>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</si>
  <si>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</si>
  <si>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</si>
  <si>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</si>
  <si>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</si>
  <si>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</si>
  <si>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</si>
  <si>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</si>
  <si>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</si>
  <si>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</si>
  <si>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</si>
  <si>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</si>
  <si>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</si>
  <si>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</si>
  <si>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</si>
  <si>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</si>
  <si>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</si>
  <si>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</si>
  <si>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</si>
  <si>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</si>
  <si>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</si>
  <si>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</si>
  <si>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</si>
  <si>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</si>
  <si>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</si>
  <si>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</si>
  <si>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</si>
  <si>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</si>
  <si>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</si>
  <si>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</si>
  <si>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</si>
  <si>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</si>
  <si>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</si>
  <si>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</si>
  <si>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</si>
  <si>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</si>
  <si>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</si>
  <si>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</si>
  <si>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</si>
  <si>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</si>
  <si>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</si>
  <si>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</si>
  <si>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</si>
  <si>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</si>
  <si>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</si>
  <si>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</si>
  <si>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</si>
  <si>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</si>
  <si>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</si>
  <si>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</si>
  <si>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</si>
  <si>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</si>
  <si>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</si>
  <si>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</si>
  <si>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</si>
  <si>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</si>
  <si>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</si>
  <si>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</si>
  <si>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</si>
  <si>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</si>
  <si>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</si>
  <si>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</si>
  <si>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</si>
  <si>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</si>
  <si>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</si>
  <si>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</si>
  <si>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</si>
  <si>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</si>
  <si>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</si>
  <si>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</si>
  <si>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</si>
  <si>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</si>
  <si>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</si>
  <si>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</si>
  <si>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</si>
  <si>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</si>
  <si>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</si>
  <si>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</si>
  <si>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</si>
  <si>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</si>
  <si>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</si>
  <si>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</si>
  <si>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</si>
  <si>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</si>
  <si>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</si>
  <si>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</si>
  <si>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</si>
  <si>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</si>
  <si>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</si>
  <si>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</si>
  <si>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</si>
  <si>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</si>
  <si>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</si>
  <si>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</si>
  <si>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</si>
  <si>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</si>
  <si>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</si>
  <si>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</si>
  <si>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</si>
  <si>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</si>
  <si>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</si>
  <si>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</si>
  <si>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</si>
  <si>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</si>
  <si>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</si>
  <si>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</si>
  <si>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</si>
  <si>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</si>
  <si>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</si>
  <si>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</si>
  <si>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</si>
  <si>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</si>
  <si>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</si>
  <si>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</si>
  <si>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</si>
  <si>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</si>
  <si>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</si>
  <si>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</si>
  <si>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</si>
  <si>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</si>
  <si>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</si>
  <si>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</si>
  <si>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</si>
  <si>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</si>
  <si>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</si>
  <si>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</si>
  <si>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</si>
  <si>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</si>
  <si>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</si>
  <si>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</si>
  <si>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</si>
  <si>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</si>
  <si>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</si>
  <si>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</si>
  <si>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</si>
  <si>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</si>
  <si>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</si>
  <si>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</si>
  <si>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</si>
  <si>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</si>
  <si>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</si>
  <si>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</si>
  <si>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</si>
  <si>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</si>
  <si>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</si>
  <si>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</si>
  <si>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</si>
  <si>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</si>
  <si>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</si>
  <si>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</si>
  <si>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</si>
  <si>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</si>
  <si>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</si>
  <si>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</si>
  <si>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</si>
  <si>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</si>
  <si>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</si>
  <si>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</si>
  <si>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</si>
  <si>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</si>
  <si>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</si>
  <si>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</si>
  <si>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</si>
  <si>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</si>
  <si>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</si>
  <si>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</si>
  <si>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</si>
  <si>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</si>
  <si>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</si>
  <si>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</si>
  <si>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</si>
  <si>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</si>
  <si>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</si>
  <si>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</si>
  <si>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</si>
  <si>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</si>
  <si>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</si>
  <si>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</si>
  <si>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</si>
  <si>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</si>
  <si>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</si>
  <si>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</si>
  <si>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</si>
  <si>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</si>
  <si>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</si>
  <si>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</si>
  <si>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</si>
  <si>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</si>
  <si>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</si>
  <si>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</si>
  <si>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</si>
  <si>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</si>
  <si>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</si>
  <si>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</si>
  <si>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</si>
  <si>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</si>
  <si>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</si>
  <si>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</si>
  <si>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</si>
  <si>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</si>
  <si>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</si>
  <si>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</si>
  <si>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</si>
  <si>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</si>
  <si>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</si>
  <si>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</si>
  <si>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</si>
  <si>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</si>
  <si>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</si>
  <si>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</si>
  <si>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</si>
  <si>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</si>
  <si>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</si>
  <si>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</si>
  <si>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</si>
  <si>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</si>
  <si>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</si>
  <si>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</si>
  <si>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</si>
  <si>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</si>
  <si>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</si>
  <si>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</si>
  <si>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</si>
  <si>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</si>
  <si>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</si>
  <si>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</si>
  <si>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</si>
  <si>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</si>
  <si>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</si>
  <si>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</si>
  <si>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</si>
  <si>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</si>
  <si>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</si>
  <si>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</si>
  <si>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</si>
  <si>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</si>
  <si>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</si>
  <si>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</si>
  <si>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</si>
  <si>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</si>
  <si>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</si>
  <si>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</si>
  <si>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</si>
  <si>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</si>
  <si>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</si>
  <si>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</si>
  <si>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</si>
  <si>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</si>
  <si>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</si>
  <si>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</si>
  <si>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</si>
  <si>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</si>
  <si>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</si>
  <si>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</si>
  <si>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</si>
  <si>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</si>
  <si>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</si>
  <si>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</si>
  <si>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</si>
  <si>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</si>
  <si>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</si>
  <si>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</si>
  <si>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</si>
  <si>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</si>
  <si>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</si>
  <si>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</si>
  <si>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</si>
  <si>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</si>
  <si>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</si>
  <si>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</si>
  <si>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</si>
  <si>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</si>
  <si>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</si>
  <si>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</si>
  <si>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</si>
  <si>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</si>
  <si>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</si>
  <si>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</si>
  <si>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</si>
  <si>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</si>
  <si>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</si>
  <si>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</si>
  <si>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</si>
  <si>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</si>
  <si>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</si>
  <si>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</si>
  <si>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</si>
  <si>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</si>
  <si>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</si>
  <si>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</si>
  <si>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</si>
  <si>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</si>
  <si>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</si>
  <si>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</si>
  <si>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</si>
  <si>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</si>
  <si>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</si>
  <si>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</si>
  <si>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</si>
  <si>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</si>
  <si>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</si>
  <si>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</si>
  <si>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</si>
  <si>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</si>
  <si>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</si>
  <si>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</si>
  <si>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</si>
  <si>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</si>
  <si>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</si>
  <si>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</si>
  <si>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</si>
  <si>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</si>
  <si>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</si>
  <si>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</si>
  <si>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</si>
  <si>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</si>
  <si>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</si>
  <si>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</si>
  <si>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</si>
  <si>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</si>
  <si>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</si>
  <si>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</si>
  <si>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</si>
  <si>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</si>
  <si>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</si>
  <si>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</si>
  <si>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</si>
  <si>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</si>
  <si>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</si>
  <si>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</si>
  <si>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</si>
  <si>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</si>
  <si>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</si>
  <si>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</si>
  <si>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</si>
  <si>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</si>
  <si>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</si>
  <si>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</si>
  <si>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</si>
  <si>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</si>
  <si>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</si>
  <si>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</si>
  <si>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</si>
  <si>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</si>
  <si>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</si>
  <si>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</si>
  <si>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</si>
  <si>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</si>
  <si>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</si>
  <si>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</si>
  <si>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</si>
  <si>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</si>
  <si>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</si>
  <si>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</si>
  <si>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</si>
  <si>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</si>
  <si>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</si>
  <si>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</si>
  <si>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</si>
  <si>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</si>
  <si>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</si>
  <si>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</si>
  <si>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</si>
  <si>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</si>
  <si>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</si>
  <si>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</si>
  <si>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</si>
  <si>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</si>
  <si>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</si>
  <si>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</si>
  <si>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</si>
  <si>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</si>
  <si>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</si>
  <si>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</si>
  <si>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</si>
  <si>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</si>
  <si>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</si>
  <si>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</si>
  <si>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</si>
  <si>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</si>
  <si>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</si>
  <si>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</si>
  <si>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</si>
  <si>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</si>
  <si>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</si>
  <si>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</si>
  <si>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</si>
  <si>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</si>
  <si>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</si>
  <si>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</si>
  <si>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</si>
  <si>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</si>
  <si>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</si>
  <si>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</si>
  <si>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</si>
  <si>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</si>
  <si>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</si>
  <si>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</si>
  <si>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</si>
  <si>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</si>
  <si>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</si>
  <si>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</si>
  <si>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</si>
  <si>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</si>
  <si>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</si>
  <si>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</si>
  <si>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</si>
  <si>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</si>
  <si>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</si>
  <si>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</si>
  <si>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</si>
  <si>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</si>
  <si>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</si>
  <si>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</si>
  <si>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</si>
  <si>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</si>
  <si>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</si>
  <si>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</si>
  <si>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</si>
  <si>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</si>
  <si>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</si>
  <si>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</si>
  <si>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</si>
  <si>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</si>
  <si>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</si>
  <si>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</si>
  <si>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</si>
  <si>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</si>
  <si>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</si>
  <si>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</si>
  <si>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</si>
  <si>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</si>
  <si>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</si>
  <si>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</si>
  <si>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</si>
  <si>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</si>
  <si>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</si>
  <si>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</si>
  <si>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</si>
  <si>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</si>
  <si>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</si>
  <si>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</si>
  <si>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</si>
  <si>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</si>
  <si>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</si>
  <si>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</si>
  <si>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</si>
  <si>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</si>
  <si>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</si>
  <si>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</si>
  <si>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</si>
  <si>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</si>
  <si>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</si>
  <si>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</si>
  <si>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</si>
  <si>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</si>
  <si>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</si>
  <si>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</si>
  <si>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</si>
  <si>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</si>
  <si>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</si>
  <si>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</si>
  <si>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</si>
  <si>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</si>
  <si>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</si>
  <si>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</si>
  <si>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</si>
  <si>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</si>
  <si>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</si>
  <si>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</si>
  <si>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</si>
  <si>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</si>
  <si>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</si>
  <si>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</si>
  <si>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</si>
  <si>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</si>
  <si>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</si>
  <si>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</si>
  <si>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</si>
  <si>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</si>
  <si>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</si>
  <si>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</si>
  <si>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</si>
  <si>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</si>
  <si>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</si>
  <si>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</si>
  <si>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</si>
  <si>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</si>
  <si>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</si>
  <si>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</si>
  <si>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</si>
  <si>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</si>
  <si>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</si>
  <si>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</si>
  <si>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</si>
  <si>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</si>
  <si>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</si>
  <si>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</si>
  <si>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</si>
  <si>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</si>
  <si>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</si>
  <si>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</si>
  <si>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</si>
  <si>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</si>
  <si>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</si>
  <si>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</si>
  <si>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</si>
  <si>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</si>
  <si>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</si>
  <si>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</si>
  <si>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</si>
  <si>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</si>
  <si>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</si>
  <si>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</si>
  <si>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</si>
  <si>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</si>
  <si>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</si>
  <si>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</si>
  <si>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</si>
  <si>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</si>
  <si>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</si>
  <si>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</si>
  <si>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</si>
  <si>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</si>
  <si>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</si>
  <si>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</si>
  <si>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</si>
  <si>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</si>
  <si>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</si>
  <si>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</si>
  <si>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</si>
  <si>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</si>
  <si>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</si>
  <si>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</si>
  <si>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</si>
  <si>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</si>
  <si>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</si>
  <si>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</si>
  <si>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</si>
  <si>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</si>
  <si>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</si>
  <si>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</si>
  <si>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</si>
  <si>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</si>
  <si>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</si>
  <si>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</si>
  <si>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</si>
  <si>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</si>
  <si>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</si>
  <si>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</si>
  <si>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</si>
  <si>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</si>
  <si>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</si>
  <si>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</si>
  <si>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</si>
  <si>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</si>
  <si>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</si>
  <si>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</si>
  <si>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</si>
  <si>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</si>
  <si>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</si>
  <si>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</si>
  <si>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</si>
  <si>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</si>
  <si>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</si>
  <si>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</si>
  <si>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</si>
  <si>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</si>
  <si>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</si>
  <si>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</si>
  <si>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</si>
  <si>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</si>
  <si>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</si>
  <si>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</si>
  <si>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</si>
  <si>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</si>
  <si>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</si>
  <si>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</si>
  <si>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</si>
  <si>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</si>
  <si>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</si>
  <si>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</si>
  <si>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</si>
  <si>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</si>
  <si>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</si>
  <si>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</si>
  <si>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</si>
  <si>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</si>
  <si>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</si>
  <si>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</si>
  <si>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</si>
  <si>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</si>
  <si>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</si>
  <si>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</si>
  <si>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</si>
  <si>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</si>
  <si>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</si>
  <si>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</si>
  <si>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</si>
  <si>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</si>
  <si>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</si>
  <si>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</si>
  <si>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</si>
  <si>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</si>
  <si>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</si>
  <si>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</si>
  <si>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</si>
  <si>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</si>
  <si>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</si>
  <si>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</si>
  <si>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</si>
  <si>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</si>
  <si>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</si>
  <si>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</si>
  <si>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</si>
  <si>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</si>
  <si>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</si>
  <si>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</si>
  <si>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</si>
  <si>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</si>
  <si>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</si>
  <si>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</si>
  <si>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</si>
  <si>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</si>
  <si>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</si>
  <si>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</si>
  <si>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</si>
  <si>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</si>
  <si>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</si>
  <si>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</si>
  <si>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</si>
  <si>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</si>
  <si>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</si>
  <si>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</si>
  <si>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</si>
  <si>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</si>
  <si>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</si>
  <si>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</si>
  <si>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</si>
  <si>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</si>
  <si>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</si>
  <si>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</si>
  <si>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</si>
  <si>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</si>
  <si>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</si>
  <si>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</si>
  <si>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</si>
  <si>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</si>
  <si>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</si>
  <si>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</si>
  <si>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</si>
  <si>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</si>
  <si>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</si>
  <si>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</si>
  <si>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</si>
  <si>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</si>
  <si>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</si>
  <si>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</si>
  <si>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</si>
  <si>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</si>
  <si>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</si>
  <si>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</si>
  <si>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</si>
  <si>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</si>
  <si>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</si>
  <si>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</si>
  <si>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</si>
  <si>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</si>
  <si>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</si>
  <si>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</si>
  <si>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</si>
  <si>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</si>
  <si>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</si>
  <si>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</si>
  <si>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</si>
  <si>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</si>
  <si>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</si>
  <si>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</si>
  <si>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</si>
  <si>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</si>
  <si>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</si>
  <si>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</si>
  <si>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</si>
  <si>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</si>
  <si>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</si>
  <si>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</si>
  <si>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</si>
  <si>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</si>
  <si>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</si>
  <si>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</si>
  <si>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</si>
  <si>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</si>
  <si>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</si>
  <si>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</si>
  <si>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</si>
  <si>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</si>
  <si>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</si>
  <si>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</si>
  <si>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</si>
  <si>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</si>
  <si>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</si>
  <si>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</si>
  <si>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</si>
  <si>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</si>
  <si>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</si>
  <si>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</si>
  <si>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</si>
  <si>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</si>
  <si>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</si>
  <si>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</si>
  <si>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</si>
  <si>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</si>
  <si>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</si>
  <si>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</si>
  <si>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</si>
  <si>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</si>
  <si>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</si>
  <si>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</si>
  <si>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</si>
  <si>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</si>
  <si>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</si>
  <si>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</si>
  <si>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</si>
  <si>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</si>
  <si>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</si>
  <si>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</si>
  <si>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</si>
  <si>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</si>
  <si>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</si>
  <si>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</si>
  <si>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</si>
  <si>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</si>
  <si>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</si>
  <si>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</si>
  <si>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</si>
  <si>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</si>
  <si>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</si>
  <si>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</si>
  <si>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</si>
  <si>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</si>
  <si>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</si>
  <si>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</si>
  <si>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</si>
  <si>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</si>
  <si>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</si>
  <si>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</si>
  <si>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</si>
  <si>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</si>
  <si>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</si>
  <si>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</si>
  <si>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</si>
  <si>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</si>
  <si>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</si>
  <si>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</si>
  <si>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</si>
  <si>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</si>
  <si>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</si>
  <si>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</si>
  <si>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</si>
  <si>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</si>
  <si>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</si>
  <si>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</si>
  <si>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</si>
  <si>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</si>
  <si>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</si>
  <si>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</si>
  <si>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</si>
  <si>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</si>
  <si>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</si>
  <si>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</si>
  <si>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</si>
  <si>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</si>
  <si>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</si>
  <si>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</si>
  <si>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</si>
  <si>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</si>
  <si>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</si>
  <si>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</si>
  <si>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</si>
  <si>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</si>
  <si>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</si>
  <si>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</si>
  <si>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</si>
  <si>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</si>
  <si>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</si>
  <si>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</si>
  <si>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</si>
  <si>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</si>
  <si>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</si>
  <si>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</si>
  <si>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</si>
  <si>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</si>
  <si>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</si>
  <si>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</si>
  <si>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</si>
  <si>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</si>
  <si>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</si>
  <si>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</si>
  <si>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</si>
  <si>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</si>
  <si>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</si>
  <si>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</si>
  <si>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</si>
  <si>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</si>
  <si>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</si>
  <si>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</si>
  <si>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</si>
  <si>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</si>
  <si>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</si>
  <si>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</si>
  <si>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</si>
  <si>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</si>
  <si>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</si>
  <si>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</si>
  <si>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</si>
  <si>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</si>
  <si>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</si>
  <si>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</si>
  <si>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</si>
  <si>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</si>
  <si>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</si>
  <si>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</si>
  <si>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</si>
  <si>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</si>
  <si>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</si>
  <si>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</si>
  <si>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</si>
  <si>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</si>
  <si>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</si>
  <si>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</si>
  <si>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</si>
  <si>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</si>
  <si>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</si>
  <si>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</si>
  <si>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</si>
  <si>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</si>
  <si>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</si>
  <si>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</si>
  <si>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</si>
  <si>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</si>
  <si>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</si>
  <si>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</si>
  <si>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</si>
  <si>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</si>
  <si>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</si>
  <si>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</si>
  <si>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</si>
  <si>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</si>
  <si>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</si>
  <si>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</si>
  <si>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</si>
  <si>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</si>
  <si>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</si>
  <si>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</si>
  <si>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</si>
  <si>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</si>
  <si>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</si>
  <si>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</si>
  <si>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</si>
  <si>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</si>
  <si>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</si>
  <si>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</si>
  <si>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</si>
  <si>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</si>
  <si>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</si>
  <si>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</si>
  <si>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</si>
  <si>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</si>
  <si>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</si>
  <si>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</si>
  <si>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</si>
  <si>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</si>
  <si>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</si>
  <si>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</si>
  <si>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</si>
  <si>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</si>
  <si>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</si>
  <si>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</si>
  <si>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</si>
  <si>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</si>
  <si>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</si>
  <si>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</si>
  <si>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</si>
  <si>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</si>
  <si>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</si>
  <si>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</si>
  <si>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</si>
  <si>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</si>
  <si>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</si>
  <si>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</si>
  <si>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</si>
  <si>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</si>
  <si>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</si>
  <si>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</si>
  <si>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</si>
  <si>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</si>
  <si>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</si>
  <si>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</si>
  <si>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</si>
  <si>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</si>
  <si>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</si>
  <si>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</si>
  <si>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</si>
  <si>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</si>
  <si>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</si>
  <si>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</si>
  <si>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</si>
  <si>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</si>
  <si>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</si>
  <si>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</si>
  <si>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</si>
  <si>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</si>
  <si>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</si>
  <si>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</si>
  <si>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</si>
  <si>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</si>
  <si>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</si>
  <si>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</si>
  <si>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</si>
  <si>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</si>
  <si>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</si>
  <si>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</si>
  <si>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</si>
  <si>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</si>
  <si>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</si>
  <si>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</si>
  <si>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</si>
  <si>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</si>
  <si>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</si>
  <si>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</si>
  <si>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</si>
  <si>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</si>
  <si>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</si>
  <si>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</si>
  <si>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</si>
  <si>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</si>
  <si>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</si>
  <si>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</si>
  <si>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</si>
  <si>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</si>
  <si>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</si>
  <si>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</si>
  <si>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</si>
  <si>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</si>
  <si>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</si>
  <si>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</si>
  <si>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</si>
  <si>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</si>
  <si>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</si>
  <si>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</si>
  <si>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</si>
  <si>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</si>
  <si>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</si>
  <si>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</si>
  <si>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</si>
  <si>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</si>
  <si>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</si>
  <si>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</si>
  <si>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</si>
  <si>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</si>
  <si>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</si>
  <si>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</si>
  <si>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</si>
  <si>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</si>
  <si>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</si>
  <si>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</si>
  <si>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</si>
  <si>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</si>
  <si>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</si>
  <si>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</si>
  <si>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</si>
  <si>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</si>
  <si>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</si>
  <si>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</si>
  <si>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</si>
  <si>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</si>
  <si>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</si>
  <si>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</si>
  <si>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</si>
  <si>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</si>
  <si>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</si>
  <si>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</si>
  <si>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</si>
  <si>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</si>
  <si>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</si>
  <si>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</si>
  <si>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</si>
  <si>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</si>
  <si>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</si>
  <si>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</si>
  <si>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</si>
  <si>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</si>
  <si>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</si>
  <si>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</si>
  <si>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</si>
  <si>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</si>
  <si>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</si>
  <si>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</si>
  <si>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</si>
  <si>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</si>
  <si>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</si>
  <si>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</si>
  <si>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</si>
  <si>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</si>
  <si>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</si>
  <si>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</si>
  <si>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</si>
  <si>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</si>
  <si>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</si>
  <si>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</si>
  <si>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</si>
  <si>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</si>
  <si>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</si>
  <si>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</si>
  <si>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</si>
  <si>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</si>
  <si>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</si>
  <si>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</si>
  <si>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</si>
  <si>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</si>
  <si>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</si>
  <si>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</si>
  <si>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</si>
  <si>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</si>
  <si>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</si>
  <si>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</si>
  <si>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</si>
  <si>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</si>
  <si>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</si>
  <si>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</si>
  <si>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</si>
  <si>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</si>
  <si>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</si>
  <si>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</si>
  <si>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</si>
  <si>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</si>
  <si>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</si>
  <si>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</si>
  <si>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</si>
  <si>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</si>
  <si>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</si>
  <si>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</si>
  <si>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</si>
  <si>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</si>
  <si>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</si>
  <si>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</si>
  <si>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</si>
  <si>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</si>
  <si>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</si>
  <si>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</si>
  <si>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</si>
  <si>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</si>
  <si>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</si>
  <si>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</si>
  <si>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</si>
  <si>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</si>
  <si>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</si>
  <si>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</si>
  <si>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</si>
  <si>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</si>
  <si>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</si>
  <si>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</si>
  <si>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</si>
  <si>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</si>
  <si>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</si>
  <si>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</si>
  <si>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</si>
  <si>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</si>
  <si>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</si>
  <si>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</si>
  <si>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</si>
  <si>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</si>
  <si>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</si>
  <si>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</si>
  <si>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</si>
  <si>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</si>
  <si>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</si>
  <si>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</si>
  <si>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</si>
  <si>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</si>
  <si>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</si>
  <si>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</si>
  <si>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</si>
  <si>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</si>
  <si>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</si>
  <si>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</si>
  <si>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</si>
  <si>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</si>
  <si>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</si>
  <si>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</si>
  <si>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</si>
  <si>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</si>
  <si>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</si>
  <si>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</si>
  <si>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</si>
  <si>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</si>
  <si>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</si>
  <si>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</si>
  <si>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</si>
  <si>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</si>
  <si>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</si>
  <si>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</si>
  <si>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</si>
  <si>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</si>
  <si>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</si>
  <si>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</si>
  <si>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</si>
  <si>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</si>
  <si>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</si>
  <si>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</si>
  <si>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</si>
  <si>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</si>
  <si>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</si>
  <si>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</si>
  <si>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</si>
  <si>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</si>
  <si>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</si>
  <si>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</si>
  <si>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</si>
  <si>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</si>
  <si>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</si>
  <si>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</si>
  <si>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</si>
  <si>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</si>
  <si>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</si>
  <si>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</si>
  <si>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</si>
  <si>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</si>
  <si>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</si>
  <si>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</si>
  <si>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</si>
  <si>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</si>
  <si>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</si>
  <si>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</si>
  <si>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</si>
  <si>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</si>
  <si>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</si>
  <si>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</si>
  <si>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</si>
  <si>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</si>
  <si>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</si>
  <si>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</si>
  <si>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</si>
  <si>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</si>
  <si>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</si>
  <si>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</si>
  <si>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</si>
  <si>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</si>
  <si>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</si>
  <si>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</si>
  <si>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</si>
  <si>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</si>
  <si>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</si>
  <si>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</si>
  <si>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</si>
  <si>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</si>
  <si>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</si>
  <si>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</si>
  <si>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</si>
  <si>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</si>
  <si>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</si>
  <si>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</si>
  <si>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</si>
  <si>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</si>
  <si>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</si>
  <si>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</si>
  <si>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</si>
  <si>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</si>
  <si>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</si>
  <si>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</si>
  <si>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</si>
  <si>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</si>
  <si>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</si>
  <si>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</si>
  <si>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</si>
  <si>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</si>
  <si>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</si>
  <si>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</si>
  <si>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</si>
  <si>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</si>
  <si>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</si>
  <si>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</si>
  <si>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</si>
  <si>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</si>
  <si>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</si>
  <si>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</si>
  <si>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</si>
  <si>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</si>
  <si>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</si>
  <si>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</si>
  <si>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</si>
  <si>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</si>
  <si>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</si>
  <si>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</si>
  <si>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</si>
  <si>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</si>
  <si>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</si>
  <si>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</si>
  <si>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</si>
  <si>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</si>
  <si>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</si>
  <si>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</si>
  <si>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</si>
  <si>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</si>
  <si>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</si>
  <si>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</si>
  <si>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</si>
  <si>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</si>
  <si>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</si>
  <si>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</si>
  <si>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</si>
  <si>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</si>
  <si>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</si>
  <si>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</si>
  <si>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</si>
  <si>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</si>
  <si>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</si>
  <si>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</si>
  <si>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</si>
  <si>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</si>
  <si>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</si>
  <si>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</si>
  <si>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</si>
  <si>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</si>
  <si>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</si>
  <si>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</si>
  <si>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</si>
  <si>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</si>
  <si>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</si>
  <si>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</si>
  <si>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</si>
  <si>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</si>
  <si>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</si>
  <si>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</si>
  <si>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</si>
  <si>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</si>
  <si>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</si>
  <si>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</si>
  <si>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</si>
  <si>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</si>
  <si>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</si>
  <si>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</si>
  <si>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</si>
  <si>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</si>
  <si>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</si>
  <si>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</si>
  <si>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</si>
  <si>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</si>
  <si>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</si>
  <si>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</si>
  <si>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</si>
  <si>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</si>
  <si>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</si>
  <si>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</si>
  <si>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</si>
  <si>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</si>
  <si>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</si>
  <si>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</si>
  <si>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</si>
  <si>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</si>
  <si>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</si>
  <si>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</si>
  <si>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</si>
  <si>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</si>
  <si>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</si>
  <si>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</si>
  <si>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</si>
  <si>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</si>
  <si>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</si>
  <si>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</si>
  <si>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</si>
  <si>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</si>
  <si>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</si>
  <si>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</si>
  <si>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</si>
  <si>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</si>
  <si>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</si>
  <si>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</si>
  <si>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</si>
  <si>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</si>
  <si>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</si>
  <si>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</si>
  <si>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</si>
  <si>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</si>
  <si>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</si>
  <si>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</si>
  <si>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</si>
  <si>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</si>
  <si>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</si>
  <si>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</si>
  <si>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</si>
  <si>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</si>
  <si>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</si>
  <si>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</si>
  <si>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</si>
  <si>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</si>
  <si>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</si>
  <si>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</si>
  <si>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</si>
  <si>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</si>
  <si>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</si>
  <si>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</si>
  <si>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</si>
  <si>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</si>
  <si>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</si>
  <si>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</si>
  <si>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</si>
  <si>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</si>
  <si>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</si>
  <si>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</si>
  <si>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</si>
  <si>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</si>
  <si>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</si>
  <si>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</si>
  <si>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</si>
  <si>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</si>
  <si>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</si>
  <si>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</si>
  <si>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</si>
  <si>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</si>
  <si>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</si>
  <si>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</si>
  <si>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</si>
  <si>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</si>
  <si>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</si>
  <si>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</si>
  <si>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</si>
  <si>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</si>
  <si>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</si>
  <si>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</si>
  <si>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</si>
  <si>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</si>
  <si>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</si>
  <si>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</si>
  <si>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</si>
  <si>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</si>
  <si>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</si>
  <si>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</si>
  <si>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</si>
  <si>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</si>
  <si>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</si>
  <si>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</si>
  <si>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</si>
  <si>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</si>
  <si>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</si>
  <si>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</si>
  <si>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</si>
  <si>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</si>
  <si>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</si>
  <si>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</si>
  <si>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</si>
  <si>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</si>
  <si>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</si>
  <si>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</si>
  <si>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</si>
  <si>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</si>
  <si>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</si>
  <si>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</si>
  <si>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</si>
  <si>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</si>
  <si>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</si>
  <si>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</si>
  <si>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</si>
  <si>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</si>
  <si>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</si>
  <si>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</si>
  <si>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</si>
  <si>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</si>
  <si>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</si>
  <si>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</si>
  <si>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</si>
  <si>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</si>
  <si>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</si>
  <si>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</si>
  <si>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</si>
  <si>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</si>
  <si>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</si>
  <si>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</si>
  <si>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</si>
  <si>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</si>
  <si>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</si>
  <si>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</si>
  <si>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</si>
  <si>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</si>
  <si>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</si>
  <si>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</si>
  <si>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</si>
  <si>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</si>
  <si>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</si>
  <si>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</si>
  <si>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</si>
  <si>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</si>
  <si>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</si>
  <si>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</si>
  <si>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</si>
  <si>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</si>
  <si>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</si>
  <si>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</si>
  <si>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</si>
  <si>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</si>
  <si>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</si>
  <si>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</si>
  <si>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</si>
  <si>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</si>
  <si>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</si>
  <si>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</si>
  <si>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</si>
  <si>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</si>
  <si>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</si>
  <si>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</si>
  <si>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</si>
  <si>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</si>
  <si>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</si>
  <si>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</si>
  <si>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</si>
  <si>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</si>
  <si>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</si>
  <si>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</si>
  <si>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</si>
  <si>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</si>
  <si>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</si>
  <si>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</si>
  <si>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</si>
  <si>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</si>
  <si>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</si>
  <si>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</si>
  <si>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</si>
  <si>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</si>
  <si>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</si>
  <si>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</si>
  <si>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</si>
  <si>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</si>
  <si>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</si>
  <si>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</si>
  <si>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</si>
  <si>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</si>
  <si>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</si>
  <si>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</si>
  <si>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</si>
  <si>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</si>
  <si>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</si>
  <si>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</si>
  <si>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</si>
  <si>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</si>
  <si>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</si>
  <si>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</si>
  <si>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</si>
  <si>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</si>
  <si>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</si>
  <si>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</si>
  <si>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</si>
  <si>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</si>
  <si>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</si>
  <si>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</si>
  <si>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</si>
  <si>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</si>
  <si>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</si>
  <si>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</si>
  <si>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</si>
  <si>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</si>
  <si>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</si>
  <si>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</si>
  <si>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</si>
  <si>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</si>
  <si>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</si>
  <si>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</si>
  <si>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</si>
  <si>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</si>
  <si>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</si>
  <si>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</si>
  <si>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</si>
  <si>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</si>
  <si>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</si>
  <si>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</si>
  <si>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</si>
  <si>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</si>
  <si>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</si>
  <si>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</si>
  <si>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</si>
  <si>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</si>
  <si>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</si>
  <si>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</si>
  <si>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</si>
  <si>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</si>
  <si>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</si>
  <si>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</si>
  <si>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</si>
  <si>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</si>
  <si>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</si>
  <si>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</si>
  <si>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</si>
  <si>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</si>
  <si>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</si>
  <si>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</si>
  <si>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</si>
  <si>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</si>
  <si>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</si>
  <si>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</si>
  <si>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</si>
  <si>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</si>
  <si>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</si>
  <si>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</si>
  <si>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</si>
  <si>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</si>
  <si>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</si>
  <si>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</si>
  <si>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</si>
  <si>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</si>
  <si>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</si>
  <si>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</si>
  <si>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</si>
  <si>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</si>
  <si>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</si>
  <si>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</si>
  <si>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</si>
  <si>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</si>
  <si>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</si>
  <si>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</si>
  <si>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</si>
  <si>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</si>
  <si>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</si>
  <si>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</si>
  <si>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</si>
  <si>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</si>
  <si>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</si>
  <si>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</si>
  <si>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</si>
  <si>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</si>
  <si>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</si>
  <si>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</si>
  <si>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</si>
  <si>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</si>
  <si>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</si>
  <si>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</si>
  <si>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</si>
  <si>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</si>
  <si>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</si>
  <si>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</si>
  <si>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</si>
  <si>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</si>
  <si>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</si>
  <si>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</si>
  <si>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</si>
  <si>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</si>
  <si>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</si>
  <si>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</si>
  <si>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</si>
  <si>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</si>
  <si>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</si>
  <si>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</si>
  <si>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</si>
  <si>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</si>
  <si>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</si>
  <si>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</si>
  <si>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</si>
  <si>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</si>
  <si>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</si>
  <si>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</si>
  <si>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</si>
  <si>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</si>
  <si>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</si>
  <si>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</si>
  <si>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</si>
  <si>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</si>
  <si>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</si>
  <si>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</si>
  <si>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</si>
  <si>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</si>
  <si>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</si>
  <si>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</si>
  <si>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</si>
  <si>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</si>
  <si>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</si>
  <si>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</si>
  <si>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</si>
  <si>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</si>
  <si>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</si>
  <si>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</si>
  <si>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</si>
  <si>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</si>
  <si>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</si>
  <si>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</si>
  <si>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</si>
  <si>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</si>
  <si>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</si>
  <si>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</si>
  <si>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</si>
  <si>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</si>
  <si>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</si>
  <si>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</si>
  <si>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</si>
  <si>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</si>
  <si>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</si>
  <si>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</si>
  <si>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</si>
  <si>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</si>
  <si>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</si>
  <si>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</si>
  <si>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</si>
  <si>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</si>
  <si>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</si>
  <si>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</si>
  <si>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</si>
  <si>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</si>
  <si>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</si>
  <si>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</si>
  <si>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</si>
  <si>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</si>
  <si>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</si>
  <si>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</si>
  <si>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</si>
  <si>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</si>
  <si>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</si>
  <si>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</si>
  <si>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</si>
  <si>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</si>
  <si>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</si>
  <si>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</si>
  <si>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</si>
  <si>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</si>
  <si>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</si>
  <si>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</si>
  <si>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</si>
  <si>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</si>
  <si>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</si>
  <si>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</si>
  <si>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</si>
  <si>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</si>
  <si>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</si>
  <si>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</si>
  <si>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</si>
  <si>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</si>
  <si>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</si>
  <si>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</si>
  <si>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</si>
  <si>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</si>
  <si>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</si>
  <si>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</si>
  <si>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</si>
  <si>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</si>
  <si>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</si>
  <si>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</si>
  <si>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</si>
  <si>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</si>
  <si>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</si>
  <si>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</si>
  <si>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</si>
  <si>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</si>
  <si>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</si>
  <si>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</si>
  <si>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</si>
  <si>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</si>
  <si>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</si>
  <si>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</si>
  <si>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</si>
  <si>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</si>
  <si>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</si>
  <si>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</si>
  <si>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</si>
  <si>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</si>
  <si>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</si>
  <si>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</si>
  <si>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</si>
  <si>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</si>
  <si>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</si>
  <si>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</si>
  <si>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</si>
  <si>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</si>
  <si>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</si>
  <si>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</si>
  <si>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</si>
  <si>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</si>
  <si>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</si>
  <si>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</si>
  <si>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</si>
  <si>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</si>
  <si>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</si>
  <si>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</si>
  <si>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</si>
  <si>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</si>
  <si>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</si>
  <si>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</si>
  <si>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</si>
  <si>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</si>
  <si>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</si>
  <si>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</si>
  <si>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</si>
  <si>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</si>
  <si>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</si>
  <si>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</si>
  <si>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</si>
  <si>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</si>
  <si>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</si>
  <si>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</si>
  <si>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</si>
  <si>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</si>
  <si>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</si>
  <si>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</si>
  <si>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</si>
  <si>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</si>
  <si>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</si>
  <si>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</si>
  <si>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</si>
  <si>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</si>
  <si>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</si>
  <si>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</si>
  <si>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</si>
  <si>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</si>
  <si>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</si>
  <si>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</si>
  <si>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</si>
  <si>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</si>
  <si>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</si>
  <si>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</si>
  <si>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</si>
  <si>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</si>
  <si>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</si>
  <si>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</si>
  <si>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</si>
  <si>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</si>
  <si>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</si>
  <si>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</si>
  <si>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</si>
  <si>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</si>
  <si>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</si>
  <si>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</si>
  <si>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</si>
  <si>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</si>
  <si>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</si>
  <si>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</si>
  <si>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</si>
  <si>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</si>
  <si>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</si>
  <si>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</si>
  <si>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</si>
  <si>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</si>
  <si>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</si>
  <si>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</si>
  <si>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</si>
  <si>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</si>
  <si>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</si>
  <si>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</si>
  <si>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</si>
  <si>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</si>
  <si>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</si>
  <si>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</si>
  <si>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</si>
  <si>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</si>
  <si>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</si>
  <si>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</si>
  <si>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</si>
  <si>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</si>
  <si>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</si>
  <si>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</si>
  <si>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</si>
  <si>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</si>
  <si>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</si>
  <si>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</si>
  <si>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</si>
  <si>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</si>
  <si>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</si>
  <si>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</si>
  <si>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</si>
  <si>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</si>
  <si>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</si>
  <si>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</si>
  <si>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</si>
  <si>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</si>
  <si>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</si>
  <si>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</si>
  <si>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</si>
  <si>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</si>
  <si>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</si>
  <si>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</si>
  <si>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</si>
  <si>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</si>
  <si>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</si>
  <si>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</si>
  <si>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</si>
  <si>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</si>
  <si>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</si>
  <si>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</si>
  <si>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</si>
  <si>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</si>
  <si>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</si>
  <si>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</si>
  <si>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</si>
  <si>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</si>
  <si>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</si>
  <si>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</si>
  <si>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</si>
  <si>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</si>
  <si>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</si>
  <si>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</si>
  <si>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</si>
  <si>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</si>
  <si>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</si>
  <si>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</si>
  <si>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</si>
  <si>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</si>
  <si>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</si>
  <si>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</si>
  <si>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</si>
  <si>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</si>
  <si>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</si>
  <si>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</si>
  <si>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</si>
  <si>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</si>
  <si>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</si>
  <si>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</si>
  <si>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</si>
  <si>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</si>
  <si>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</si>
  <si>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</si>
  <si>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</si>
  <si>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</si>
  <si>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</si>
  <si>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</si>
  <si>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</si>
  <si>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</si>
  <si>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</si>
  <si>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</si>
  <si>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</si>
  <si>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</si>
  <si>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</si>
  <si>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</si>
  <si>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</si>
  <si>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</si>
  <si>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</si>
  <si>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</si>
  <si>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</si>
  <si>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</si>
  <si>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</si>
  <si>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</si>
  <si>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</si>
  <si>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</si>
  <si>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</si>
  <si>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</si>
  <si>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</si>
  <si>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</si>
  <si>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</si>
  <si>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</si>
  <si>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</si>
  <si>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</si>
  <si>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</si>
  <si>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</si>
  <si>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</si>
  <si>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</si>
  <si>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</si>
  <si>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</si>
  <si>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</si>
  <si>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</si>
  <si>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</si>
  <si>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</si>
  <si>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</si>
  <si>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</si>
  <si>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</si>
  <si>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</si>
  <si>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</si>
  <si>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</si>
  <si>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</si>
  <si>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</si>
  <si>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</si>
  <si>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</si>
  <si>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</si>
  <si>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</si>
  <si>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</si>
  <si>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</si>
  <si>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</si>
  <si>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</si>
  <si>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</si>
  <si>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</si>
  <si>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</si>
  <si>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</si>
  <si>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</si>
  <si>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</si>
  <si>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</si>
  <si>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</si>
  <si>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</si>
  <si>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</si>
  <si>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</si>
  <si>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</si>
  <si>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</si>
  <si>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</si>
  <si>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</si>
  <si>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</si>
  <si>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</si>
  <si>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</si>
  <si>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</si>
  <si>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</si>
  <si>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</si>
  <si>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</si>
  <si>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</si>
  <si>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</si>
  <si>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</si>
  <si>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</si>
  <si>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</si>
  <si>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</si>
  <si>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</si>
  <si>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</si>
  <si>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</si>
  <si>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</si>
  <si>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</si>
  <si>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</si>
  <si>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</si>
  <si>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</si>
  <si>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</si>
  <si>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</si>
  <si>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</si>
  <si>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</si>
  <si>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</si>
  <si>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</si>
  <si>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</si>
  <si>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</si>
  <si>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</si>
  <si>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</si>
  <si>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</si>
  <si>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</si>
  <si>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</si>
  <si>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</si>
  <si>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</si>
  <si>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</si>
  <si>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</si>
  <si>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</si>
  <si>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</si>
  <si>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</si>
  <si>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</si>
  <si>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</si>
  <si>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</si>
  <si>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</si>
  <si>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</si>
  <si>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</si>
  <si>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</si>
  <si>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</si>
  <si>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</si>
  <si>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</si>
  <si>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</si>
  <si>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</si>
  <si>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</si>
  <si>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</si>
  <si>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</si>
  <si>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</si>
  <si>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</si>
  <si>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</si>
  <si>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</si>
  <si>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</si>
  <si>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</si>
  <si>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</si>
  <si>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</si>
  <si>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</si>
  <si>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</si>
  <si>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</si>
  <si>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</si>
  <si>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</si>
  <si>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</si>
  <si>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</si>
  <si>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</si>
  <si>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</si>
  <si>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</si>
  <si>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</si>
  <si>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</si>
  <si>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</si>
  <si>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</si>
  <si>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</si>
  <si>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</si>
  <si>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</si>
  <si>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</si>
  <si>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</si>
  <si>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</si>
  <si>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</si>
  <si>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</si>
  <si>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</si>
  <si>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</si>
  <si>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</si>
  <si>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</si>
  <si>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</si>
  <si>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</si>
  <si>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</si>
  <si>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</si>
  <si>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</si>
  <si>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</si>
  <si>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</si>
  <si>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</si>
  <si>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</si>
  <si>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</si>
  <si>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</si>
  <si>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</si>
  <si>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</si>
  <si>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</si>
  <si>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</si>
  <si>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</si>
  <si>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</si>
  <si>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</si>
  <si>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</si>
  <si>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</si>
  <si>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</si>
  <si>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</si>
  <si>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</si>
  <si>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</si>
  <si>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</si>
  <si>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</si>
  <si>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</si>
  <si>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</si>
  <si>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</si>
  <si>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</si>
  <si>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</si>
  <si>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</si>
  <si>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</si>
  <si>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</si>
  <si>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</si>
  <si>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</si>
  <si>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</si>
  <si>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</si>
  <si>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</si>
  <si>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</si>
  <si>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</si>
  <si>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</si>
  <si>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</si>
  <si>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</si>
  <si>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</si>
  <si>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</si>
  <si>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</si>
  <si>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</si>
  <si>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</si>
  <si>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</si>
  <si>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</si>
  <si>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</si>
  <si>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</si>
  <si>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</si>
  <si>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</si>
  <si>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</si>
  <si>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</si>
  <si>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</si>
  <si>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</si>
  <si>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</si>
  <si>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</si>
  <si>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</si>
  <si>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</si>
  <si>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</si>
  <si>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</si>
  <si>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</si>
  <si>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</si>
  <si>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</si>
  <si>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</si>
  <si>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</si>
  <si>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</si>
  <si>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</si>
  <si>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</si>
  <si>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</si>
  <si>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</si>
  <si>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</si>
  <si>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</si>
  <si>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</si>
  <si>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</si>
  <si>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</si>
  <si>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</si>
  <si>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</si>
  <si>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</si>
  <si>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</si>
  <si>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</si>
  <si>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</si>
  <si>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</si>
  <si>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</si>
  <si>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</si>
  <si>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</si>
  <si>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</si>
  <si>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</si>
  <si>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</si>
  <si>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</si>
  <si>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</si>
  <si>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</si>
  <si>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</si>
  <si>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</si>
  <si>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</si>
  <si>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</si>
  <si>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</si>
  <si>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</si>
  <si>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</si>
  <si>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</si>
  <si>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</si>
  <si>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</si>
  <si>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</si>
  <si>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</si>
  <si>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</si>
  <si>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</si>
  <si>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</si>
  <si>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</si>
  <si>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</si>
  <si>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</si>
  <si>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</si>
  <si>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</si>
  <si>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</si>
  <si>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</si>
  <si>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</si>
  <si>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</si>
  <si>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</si>
  <si>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</si>
  <si>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</si>
  <si>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</si>
  <si>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</si>
  <si>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</si>
  <si>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</si>
  <si>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</si>
  <si>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</si>
  <si>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</si>
  <si>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</si>
  <si>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</si>
  <si>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</si>
  <si>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</si>
  <si>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</si>
  <si>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</si>
  <si>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</si>
  <si>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</si>
  <si>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</si>
  <si>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</si>
  <si>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</si>
  <si>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</si>
  <si>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</si>
  <si>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</si>
  <si>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</si>
  <si>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</si>
  <si>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</si>
  <si>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</si>
  <si>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</si>
  <si>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</si>
  <si>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</si>
  <si>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</si>
  <si>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</si>
  <si>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</si>
  <si>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</si>
  <si>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</si>
  <si>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</si>
  <si>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</si>
  <si>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</si>
  <si>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</si>
  <si>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</si>
  <si>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</si>
  <si>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</si>
  <si>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</si>
  <si>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</si>
  <si>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</si>
  <si>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</si>
  <si>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</si>
  <si>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</si>
  <si>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</si>
  <si>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</si>
  <si>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</si>
  <si>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</si>
  <si>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</si>
  <si>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</si>
  <si>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</si>
  <si>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</si>
  <si>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</si>
  <si>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</si>
  <si>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</si>
  <si>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</si>
  <si>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</si>
  <si>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</si>
  <si>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</si>
  <si>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</si>
  <si>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</si>
  <si>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</si>
  <si>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</si>
  <si>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</si>
  <si>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</si>
  <si>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</si>
  <si>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</si>
  <si>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</si>
  <si>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</si>
  <si>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</si>
  <si>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</si>
  <si>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</si>
  <si>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</si>
  <si>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</si>
  <si>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</si>
  <si>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</si>
  <si>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</si>
  <si>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</si>
  <si>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</si>
  <si>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</si>
  <si>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</si>
  <si>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</si>
  <si>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</si>
  <si>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</si>
  <si>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</si>
  <si>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</si>
  <si>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</si>
  <si>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</si>
  <si>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</si>
  <si>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</si>
  <si>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</si>
  <si>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</si>
  <si>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</si>
  <si>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</si>
  <si>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</si>
  <si>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</si>
  <si>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</si>
  <si>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</si>
  <si>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</si>
  <si>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</si>
  <si>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</si>
  <si>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</si>
  <si>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</si>
  <si>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</si>
  <si>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</si>
  <si>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</si>
  <si>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</si>
  <si>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</si>
  <si>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</si>
  <si>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</si>
  <si>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</si>
  <si>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</si>
  <si>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</si>
  <si>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</si>
  <si>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</si>
  <si>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</si>
  <si>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</si>
  <si>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</si>
  <si>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</si>
  <si>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</si>
  <si>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</si>
  <si>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</si>
  <si>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</si>
  <si>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</si>
  <si>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</si>
  <si>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</si>
  <si>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</si>
  <si>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</si>
  <si>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</si>
  <si>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</si>
  <si>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</si>
  <si>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</si>
  <si>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</si>
  <si>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</si>
  <si>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</si>
  <si>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</si>
  <si>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</si>
  <si>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</si>
  <si>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</si>
  <si>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</si>
  <si>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</si>
  <si>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</si>
  <si>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</si>
  <si>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</si>
  <si>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</si>
  <si>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</si>
  <si>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</si>
  <si>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</si>
  <si>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</si>
  <si>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</si>
  <si>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</si>
  <si>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</si>
  <si>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</si>
  <si>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</si>
  <si>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</si>
  <si>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</si>
  <si>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</si>
  <si>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</si>
  <si>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</si>
  <si>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</si>
  <si>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</si>
  <si>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</si>
  <si>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</si>
  <si>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</si>
  <si>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</si>
  <si>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</si>
  <si>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</si>
  <si>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</si>
  <si>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</si>
  <si>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</si>
  <si>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</si>
  <si>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</si>
  <si>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</si>
  <si>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</si>
  <si>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</si>
  <si>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</si>
  <si>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</si>
  <si>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</si>
  <si>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</si>
  <si>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</si>
  <si>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</si>
  <si>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</si>
  <si>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</si>
  <si>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</si>
  <si>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</si>
  <si>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</si>
  <si>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</si>
  <si>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</si>
  <si>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</si>
  <si>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</si>
  <si>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</si>
  <si>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</si>
  <si>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</si>
  <si>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</si>
  <si>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</si>
  <si>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</si>
  <si>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</si>
  <si>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</si>
  <si>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</si>
  <si>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</si>
  <si>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</si>
  <si>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</si>
  <si>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</si>
  <si>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</si>
  <si>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</si>
  <si>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</si>
  <si>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</si>
  <si>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</si>
  <si>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</si>
  <si>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</si>
  <si>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</si>
  <si>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</si>
  <si>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</si>
  <si>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</si>
  <si>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</si>
  <si>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</si>
  <si>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</si>
  <si>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</si>
  <si>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</si>
  <si>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</si>
  <si>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</si>
  <si>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</si>
  <si>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</si>
  <si>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</si>
  <si>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</si>
  <si>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</si>
  <si>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</si>
  <si>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</si>
  <si>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</si>
  <si>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</si>
  <si>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</si>
  <si>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</si>
  <si>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</si>
  <si>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</si>
  <si>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</si>
  <si>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</si>
  <si>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</si>
  <si>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</si>
  <si>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</si>
  <si>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</si>
  <si>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</si>
  <si>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</si>
  <si>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</si>
  <si>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</si>
  <si>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</si>
  <si>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</si>
  <si>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</si>
  <si>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</si>
  <si>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</si>
  <si>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</si>
  <si>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</si>
  <si>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</si>
  <si>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</si>
  <si>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</si>
  <si>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</si>
  <si>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</si>
  <si>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</si>
  <si>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</si>
  <si>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</si>
  <si>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</si>
  <si>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</si>
  <si>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</si>
  <si>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</si>
  <si>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</si>
  <si>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</si>
  <si>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</si>
  <si>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</si>
  <si>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</si>
  <si>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</si>
  <si>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</si>
  <si>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</si>
  <si>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</si>
  <si>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</si>
  <si>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</si>
  <si>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</si>
  <si>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</si>
  <si>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</si>
  <si>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</si>
  <si>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</si>
  <si>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</si>
  <si>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</si>
  <si>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</si>
  <si>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</si>
  <si>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</si>
  <si>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</si>
  <si>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</si>
  <si>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</si>
  <si>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</si>
  <si>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</si>
  <si>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</si>
  <si>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</si>
  <si>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</si>
  <si>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</si>
  <si>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</si>
  <si>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</si>
  <si>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</si>
  <si>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</si>
  <si>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</si>
  <si>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</si>
  <si>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</si>
  <si>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</si>
  <si>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</si>
  <si>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</si>
  <si>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</si>
  <si>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</si>
  <si>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</si>
  <si>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</si>
  <si>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</si>
  <si>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</si>
  <si>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</si>
  <si>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</si>
  <si>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</si>
  <si>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</si>
  <si>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</si>
  <si>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</si>
  <si>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</si>
  <si>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</si>
  <si>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</si>
  <si>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</si>
  <si>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</si>
  <si>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</si>
  <si>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</si>
  <si>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</si>
  <si>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</si>
  <si>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</si>
  <si>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</si>
  <si>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</si>
  <si>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</si>
  <si>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</si>
  <si>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</si>
  <si>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</si>
  <si>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</si>
  <si>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</si>
  <si>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</si>
  <si>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</si>
  <si>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</si>
  <si>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</si>
  <si>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</si>
  <si>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</si>
  <si>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</si>
  <si>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</si>
  <si>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</si>
  <si>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</si>
  <si>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</si>
  <si>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</si>
  <si>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</si>
  <si>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</si>
  <si>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</si>
  <si>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</si>
  <si>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</si>
  <si>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</si>
  <si>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</si>
  <si>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</si>
  <si>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</si>
  <si>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</si>
  <si>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</si>
  <si>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</si>
  <si>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</si>
  <si>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</si>
  <si>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</si>
  <si>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</si>
  <si>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</si>
  <si>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</si>
  <si>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</si>
  <si>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</si>
  <si>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</si>
  <si>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</si>
  <si>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</si>
  <si>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</si>
  <si>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</si>
  <si>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</si>
  <si>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</si>
  <si>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</si>
  <si>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</si>
  <si>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</si>
  <si>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</si>
  <si>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</si>
  <si>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</si>
  <si>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</si>
  <si>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</si>
  <si>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</si>
  <si>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</si>
  <si>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</si>
  <si>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</si>
  <si>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</si>
  <si>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</si>
  <si>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</si>
  <si>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</si>
  <si>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</si>
  <si>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</si>
  <si>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</si>
  <si>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</si>
  <si>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</si>
  <si>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</si>
  <si>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</si>
  <si>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</si>
  <si>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</si>
  <si>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</si>
  <si>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</si>
  <si>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</si>
  <si>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</si>
  <si>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</si>
  <si>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</si>
  <si>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</si>
  <si>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</si>
  <si>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</si>
  <si>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</si>
  <si>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</si>
  <si>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</si>
  <si>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</si>
  <si>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</si>
  <si>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</si>
  <si>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</si>
  <si>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</si>
  <si>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</si>
  <si>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</si>
  <si>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</si>
  <si>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</si>
  <si>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</si>
  <si>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</si>
  <si>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</si>
  <si>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</si>
  <si>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</si>
  <si>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</si>
  <si>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</si>
  <si>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</si>
  <si>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</si>
  <si>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</si>
  <si>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</si>
  <si>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</si>
  <si>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</si>
  <si>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</si>
  <si>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</si>
  <si>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</si>
  <si>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</si>
  <si>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</si>
  <si>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</si>
  <si>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</si>
  <si>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</si>
  <si>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</si>
  <si>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</si>
  <si>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</si>
  <si>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</si>
  <si>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</si>
  <si>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</si>
  <si>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</si>
  <si>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</si>
  <si>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</si>
  <si>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</si>
  <si>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</si>
  <si>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</si>
  <si>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</si>
  <si>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</si>
  <si>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</si>
  <si>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</si>
  <si>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</si>
  <si>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</si>
  <si>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</si>
  <si>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</si>
  <si>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</si>
  <si>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</si>
  <si>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</si>
  <si>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</si>
  <si>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</si>
  <si>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</si>
  <si>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</si>
  <si>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</si>
  <si>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</si>
  <si>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</si>
  <si>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</si>
  <si>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</si>
  <si>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</si>
  <si>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</si>
  <si>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</si>
  <si>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</si>
  <si>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</si>
  <si>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</si>
  <si>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</si>
  <si>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</si>
  <si>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</si>
  <si>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</si>
  <si>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</si>
  <si>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</si>
  <si>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</si>
  <si>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</si>
  <si>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</si>
  <si>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</si>
  <si>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</si>
  <si>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</si>
  <si>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</si>
  <si>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</si>
  <si>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</si>
  <si>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</si>
  <si>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</si>
  <si>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</si>
  <si>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</si>
  <si>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</si>
  <si>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</si>
  <si>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</si>
  <si>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</si>
  <si>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</si>
  <si>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</si>
  <si>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</si>
  <si>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</si>
  <si>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</si>
  <si>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</si>
  <si>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</si>
  <si>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</si>
  <si>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</si>
  <si>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</si>
  <si>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</si>
  <si>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</si>
  <si>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</si>
  <si>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</si>
  <si>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</si>
  <si>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</si>
  <si>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</si>
  <si>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</si>
  <si>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</si>
  <si>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</si>
  <si>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</si>
  <si>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</si>
  <si>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</si>
  <si>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</si>
  <si>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</si>
  <si>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</si>
  <si>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</si>
  <si>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</si>
  <si>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</si>
  <si>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</si>
  <si>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</si>
  <si>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</si>
  <si>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</si>
  <si>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</si>
  <si>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</si>
  <si>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</si>
  <si>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</si>
  <si>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</si>
  <si>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</si>
  <si>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</si>
  <si>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</si>
  <si>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</si>
  <si>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</si>
  <si>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</si>
  <si>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</si>
  <si>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</si>
  <si>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</si>
  <si>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</si>
  <si>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</si>
  <si>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</si>
  <si>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</si>
  <si>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</si>
  <si>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</si>
  <si>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</si>
  <si>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</si>
  <si>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</si>
  <si>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</si>
  <si>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</si>
  <si>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</si>
  <si>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</si>
  <si>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</si>
  <si>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</si>
  <si>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</si>
  <si>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</si>
  <si>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</si>
  <si>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</si>
  <si>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</si>
  <si>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</si>
  <si>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</si>
  <si>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</si>
  <si>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</si>
  <si>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</si>
  <si>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</si>
  <si>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</si>
  <si>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</si>
  <si>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</si>
  <si>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</si>
  <si>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</si>
  <si>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</si>
  <si>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</si>
  <si>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</si>
  <si>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</si>
  <si>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</si>
  <si>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</si>
  <si>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</si>
  <si>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</si>
  <si>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</si>
  <si>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</si>
  <si>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</si>
  <si>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</si>
  <si>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</si>
  <si>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</si>
  <si>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</si>
  <si>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</si>
  <si>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</si>
  <si>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</si>
  <si>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</si>
  <si>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</si>
  <si>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</si>
  <si>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</si>
  <si>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</si>
  <si>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</si>
  <si>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</si>
  <si>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</si>
  <si>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</si>
  <si>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</si>
  <si>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</si>
  <si>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</si>
  <si>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</si>
  <si>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</si>
  <si>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</si>
  <si>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</si>
  <si>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</si>
  <si>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</si>
  <si>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</si>
  <si>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</si>
  <si>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</si>
  <si>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</si>
  <si>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</si>
  <si>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</si>
  <si>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</si>
  <si>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</si>
  <si>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</si>
  <si>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</si>
  <si>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</si>
  <si>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</si>
  <si>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</si>
  <si>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</si>
  <si>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</si>
  <si>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</si>
  <si>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</si>
  <si>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</si>
  <si>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</si>
  <si>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</si>
  <si>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</si>
  <si>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</si>
  <si>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</si>
  <si>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</si>
  <si>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</si>
  <si>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</si>
  <si>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</si>
  <si>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</si>
  <si>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</si>
  <si>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</si>
  <si>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</si>
  <si>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</si>
  <si>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</si>
  <si>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</si>
  <si>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</si>
  <si>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</si>
  <si>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</si>
  <si>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</si>
  <si>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</si>
  <si>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</si>
  <si>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</si>
  <si>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</si>
  <si>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</si>
  <si>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</si>
  <si>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</si>
  <si>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</si>
  <si>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</si>
  <si>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</si>
  <si>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</si>
  <si>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</si>
  <si>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</si>
  <si>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</si>
  <si>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</si>
  <si>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</si>
  <si>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</si>
  <si>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</si>
  <si>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</si>
  <si>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</si>
  <si>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</si>
  <si>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</si>
  <si>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</si>
  <si>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</si>
  <si>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</si>
  <si>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</si>
  <si>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</si>
  <si>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</si>
  <si>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</si>
  <si>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</si>
  <si>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</si>
  <si>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</si>
  <si>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</si>
  <si>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</si>
  <si>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</si>
  <si>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</si>
  <si>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</si>
  <si>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</si>
  <si>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</si>
  <si>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</si>
  <si>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</si>
  <si>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</si>
  <si>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</si>
  <si>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</si>
  <si>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</si>
  <si>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</si>
  <si>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</si>
  <si>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</si>
  <si>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</si>
  <si>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</si>
  <si>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</si>
  <si>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</si>
  <si>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</si>
  <si>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</si>
  <si>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</si>
  <si>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</si>
  <si>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</si>
  <si>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</si>
  <si>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</si>
  <si>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</si>
  <si>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</si>
  <si>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</si>
  <si>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</si>
  <si>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</si>
  <si>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</si>
  <si>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</si>
  <si>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</si>
  <si>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</si>
  <si>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</si>
  <si>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</si>
  <si>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</si>
  <si>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</si>
  <si>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</si>
  <si>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</si>
  <si>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</si>
  <si>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</si>
  <si>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</si>
  <si>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</si>
  <si>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</si>
  <si>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</si>
  <si>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</si>
  <si>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</si>
  <si>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</si>
  <si>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</si>
  <si>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</si>
  <si>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</si>
  <si>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</si>
  <si>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</si>
  <si>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</si>
  <si>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</si>
  <si>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</si>
  <si>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</si>
  <si>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</si>
  <si>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</si>
  <si>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</si>
  <si>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</si>
  <si>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</si>
  <si>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</si>
  <si>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</si>
  <si>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</si>
  <si>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</si>
  <si>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</si>
  <si>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</si>
  <si>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</si>
  <si>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</si>
  <si>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</si>
  <si>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</si>
  <si>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</si>
  <si>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</si>
  <si>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</si>
  <si>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</si>
  <si>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</si>
  <si>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</si>
  <si>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</si>
  <si>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</si>
  <si>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</si>
  <si>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</si>
  <si>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</si>
  <si>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</si>
  <si>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</si>
  <si>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</si>
  <si>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</si>
  <si>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</si>
  <si>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</si>
  <si>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</si>
  <si>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</si>
  <si>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</si>
  <si>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</si>
  <si>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</si>
  <si>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</si>
  <si>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</si>
  <si>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</si>
  <si>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</si>
  <si>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</si>
  <si>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</si>
  <si>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</si>
  <si>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</si>
  <si>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</si>
  <si>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</si>
  <si>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</si>
  <si>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</si>
  <si>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</si>
  <si>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</si>
  <si>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</si>
  <si>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</si>
  <si>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</si>
  <si>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</si>
  <si>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</si>
  <si>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</si>
  <si>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</si>
  <si>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</si>
  <si>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</si>
  <si>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</si>
  <si>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</si>
  <si>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</si>
  <si>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</si>
  <si>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</si>
  <si>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</si>
  <si>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</si>
  <si>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</si>
  <si>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</si>
  <si>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</si>
  <si>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</si>
  <si>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</si>
  <si>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</si>
  <si>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</si>
  <si>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</si>
  <si>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</si>
  <si>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</si>
  <si>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</si>
  <si>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</si>
  <si>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</si>
  <si>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</si>
  <si>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</si>
  <si>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</si>
  <si>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</si>
  <si>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</si>
  <si>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</si>
  <si>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</si>
  <si>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</si>
  <si>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</si>
  <si>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</si>
  <si>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</si>
  <si>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</si>
  <si>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</si>
  <si>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</si>
  <si>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</si>
  <si>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</si>
  <si>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</si>
  <si>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</si>
  <si>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</si>
  <si>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</si>
  <si>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</si>
  <si>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</si>
  <si>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</si>
  <si>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</si>
  <si>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</si>
  <si>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</si>
  <si>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</si>
  <si>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</si>
  <si>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</si>
  <si>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</si>
  <si>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</si>
  <si>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</si>
  <si>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</si>
  <si>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</si>
  <si>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</si>
  <si>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</si>
  <si>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</si>
  <si>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</si>
  <si>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</si>
  <si>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</si>
  <si>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</si>
  <si>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</si>
  <si>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</si>
  <si>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</si>
  <si>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</si>
  <si>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</si>
  <si>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</si>
  <si>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</si>
  <si>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</si>
  <si>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</si>
  <si>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</si>
  <si>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</si>
  <si>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</si>
  <si>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</si>
  <si>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</si>
  <si>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</si>
  <si>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</si>
  <si>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</si>
  <si>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</si>
  <si>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</si>
  <si>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</si>
  <si>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</si>
  <si>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</si>
  <si>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</si>
  <si>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</si>
  <si>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</si>
  <si>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</si>
  <si>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</si>
  <si>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</si>
  <si>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</si>
  <si>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</si>
  <si>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</si>
  <si>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</si>
  <si>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</si>
  <si>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</si>
  <si>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</si>
  <si>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</si>
  <si>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</si>
  <si>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</si>
  <si>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</si>
  <si>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</si>
  <si>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</si>
  <si>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</si>
  <si>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</si>
  <si>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</si>
  <si>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</si>
  <si>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</si>
  <si>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</si>
  <si>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</si>
  <si>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</si>
  <si>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</si>
  <si>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</si>
  <si>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</si>
  <si>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</si>
  <si>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</si>
  <si>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</si>
  <si>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</si>
  <si>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</si>
  <si>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</si>
  <si>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</si>
  <si>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</si>
  <si>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</si>
  <si>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</si>
  <si>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</si>
  <si>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</si>
  <si>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</si>
  <si>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</si>
  <si>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</si>
  <si>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</si>
  <si>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</si>
  <si>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</si>
  <si>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</si>
  <si>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</si>
  <si>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</si>
  <si>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</si>
  <si>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</si>
  <si>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</si>
  <si>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</si>
  <si>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</si>
  <si>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</si>
  <si>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</si>
  <si>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</si>
  <si>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</si>
  <si>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</si>
  <si>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</si>
  <si>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</si>
  <si>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</si>
  <si>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</si>
  <si>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</si>
  <si>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</si>
  <si>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</si>
  <si>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</si>
  <si>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</si>
  <si>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</si>
  <si>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</si>
  <si>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</si>
  <si>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</si>
  <si>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</si>
  <si>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</si>
  <si>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</si>
  <si>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</si>
  <si>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</si>
  <si>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</si>
  <si>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</si>
  <si>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</si>
  <si>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</si>
  <si>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</si>
  <si>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</si>
  <si>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</si>
  <si>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</si>
  <si>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</si>
  <si>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</si>
  <si>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</si>
  <si>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</si>
  <si>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</si>
  <si>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</si>
  <si>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</si>
  <si>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</si>
  <si>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</si>
  <si>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</si>
  <si>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</si>
  <si>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</si>
  <si>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</si>
  <si>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</si>
  <si>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</si>
  <si>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</si>
  <si>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</si>
  <si>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</si>
  <si>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</si>
  <si>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</si>
  <si>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</si>
  <si>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</si>
  <si>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</si>
  <si>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</si>
  <si>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</si>
  <si>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</si>
  <si>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</si>
  <si>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</si>
  <si>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</si>
  <si>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</si>
  <si>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</si>
  <si>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</si>
  <si>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</si>
  <si>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</si>
  <si>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</si>
  <si>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</si>
  <si>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</si>
  <si>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</si>
  <si>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</si>
  <si>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</si>
  <si>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</si>
  <si>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</si>
  <si>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</si>
  <si>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</si>
  <si>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</si>
  <si>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</si>
  <si>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</si>
  <si>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</si>
  <si>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</si>
  <si>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</si>
  <si>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</si>
  <si>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</si>
  <si>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</si>
  <si>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</si>
  <si>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</si>
  <si>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</si>
  <si>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</si>
  <si>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</si>
  <si>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</si>
  <si>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</si>
  <si>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</si>
  <si>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</si>
  <si>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</si>
  <si>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</si>
  <si>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</si>
  <si>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</si>
  <si>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</si>
  <si>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</si>
  <si>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</si>
  <si>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</si>
  <si>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</si>
  <si>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</si>
  <si>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</si>
  <si>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</si>
  <si>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</si>
  <si>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</si>
  <si>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</si>
  <si>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</si>
  <si>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</si>
  <si>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</si>
  <si>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</si>
  <si>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</si>
  <si>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</si>
  <si>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</si>
  <si>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</si>
  <si>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</si>
  <si>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</si>
  <si>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</si>
  <si>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</si>
  <si>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</si>
  <si>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</si>
  <si>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</si>
  <si>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</si>
  <si>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</si>
  <si>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</si>
  <si>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</si>
  <si>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</si>
  <si>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</si>
  <si>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</si>
  <si>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</si>
  <si>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</si>
  <si>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</si>
  <si>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</si>
  <si>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</si>
  <si>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</si>
  <si>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</si>
  <si>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</si>
  <si>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</si>
  <si>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</si>
  <si>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</si>
  <si>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</si>
  <si>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</si>
  <si>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</si>
  <si>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</si>
  <si>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</si>
  <si>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</si>
  <si>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</si>
  <si>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</si>
  <si>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</si>
  <si>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</si>
  <si>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</si>
  <si>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</si>
  <si>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</si>
  <si>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</si>
  <si>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</si>
  <si>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</si>
  <si>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</si>
  <si>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</si>
  <si>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</si>
  <si>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</si>
  <si>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</si>
  <si>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</si>
  <si>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</si>
  <si>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</si>
  <si>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</si>
  <si>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</si>
  <si>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</si>
  <si>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</si>
  <si>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</si>
  <si>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</si>
  <si>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</si>
  <si>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</si>
  <si>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</si>
  <si>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</si>
  <si>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</si>
  <si>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</si>
  <si>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</si>
  <si>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</si>
  <si>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</si>
  <si>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</si>
  <si>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</si>
  <si>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</si>
  <si>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</si>
  <si>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</si>
  <si>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</si>
  <si>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</si>
  <si>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</si>
  <si>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</si>
  <si>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</si>
  <si>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</si>
  <si>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</si>
  <si>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</si>
  <si>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</si>
  <si>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</si>
  <si>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</si>
  <si>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</si>
  <si>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</si>
  <si>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</si>
  <si>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</si>
  <si>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</si>
  <si>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</si>
  <si>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</si>
  <si>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</si>
  <si>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</si>
  <si>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</si>
  <si>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</si>
  <si>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</si>
  <si>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</si>
  <si>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</si>
  <si>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</si>
  <si>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</si>
  <si>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</si>
  <si>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</si>
  <si>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</si>
  <si>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</si>
  <si>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</si>
  <si>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</si>
  <si>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</si>
  <si>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</si>
  <si>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</si>
  <si>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</si>
  <si>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</si>
  <si>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</si>
  <si>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</si>
  <si>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</si>
  <si>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</si>
  <si>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</si>
  <si>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</si>
  <si>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</si>
  <si>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</si>
  <si>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</si>
  <si>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</si>
  <si>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</si>
  <si>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</si>
  <si>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</si>
  <si>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</si>
  <si>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</si>
  <si>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</si>
  <si>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</si>
  <si>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</si>
  <si>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</si>
  <si>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</si>
  <si>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</si>
  <si>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</si>
  <si>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</si>
  <si>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</si>
  <si>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</si>
  <si>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</si>
  <si>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</si>
  <si>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</si>
  <si>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</si>
  <si>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</si>
  <si>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</si>
  <si>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</si>
  <si>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</si>
  <si>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</si>
  <si>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</si>
  <si>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</si>
  <si>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</si>
  <si>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</si>
  <si>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</si>
  <si>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</si>
  <si>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</si>
  <si>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</si>
  <si>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</si>
  <si>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</si>
  <si>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</si>
  <si>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</si>
  <si>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</si>
  <si>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</si>
  <si>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</si>
  <si>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</si>
  <si>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</si>
  <si>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</si>
  <si>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</si>
  <si>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</si>
  <si>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</si>
  <si>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</si>
  <si>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</si>
  <si>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</si>
  <si>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</si>
  <si>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</si>
  <si>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</si>
  <si>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</si>
  <si>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</si>
  <si>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</si>
  <si>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</si>
  <si>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</si>
  <si>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</si>
  <si>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</si>
  <si>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</si>
  <si>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</si>
  <si>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</si>
  <si>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</si>
  <si>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</si>
  <si>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</si>
  <si>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</si>
  <si>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</si>
  <si>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</si>
  <si>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</si>
  <si>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</si>
  <si>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</si>
  <si>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</si>
  <si>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</si>
  <si>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</si>
  <si>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</si>
  <si>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</si>
  <si>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</si>
  <si>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</si>
  <si>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</si>
  <si>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</si>
  <si>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</si>
  <si>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</si>
  <si>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</si>
  <si>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</si>
  <si>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</si>
  <si>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</si>
  <si>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</si>
  <si>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</si>
  <si>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</si>
  <si>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</si>
  <si>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</si>
  <si>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</si>
  <si>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</si>
  <si>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</si>
  <si>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</si>
  <si>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</si>
  <si>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</si>
  <si>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</si>
  <si>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</si>
  <si>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</si>
  <si>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</si>
  <si>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</si>
  <si>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</si>
  <si>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</si>
  <si>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</si>
  <si>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</si>
  <si>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</si>
  <si>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</si>
  <si>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</si>
  <si>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</si>
  <si>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</si>
  <si>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</si>
  <si>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</si>
  <si>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</si>
  <si>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</si>
  <si>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</si>
  <si>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</si>
  <si>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</si>
  <si>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</si>
  <si>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</si>
  <si>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</si>
  <si>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</si>
  <si>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</si>
  <si>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</si>
  <si>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</si>
  <si>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</si>
  <si>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</si>
  <si>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</si>
  <si>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</si>
  <si>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</si>
  <si>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</si>
  <si>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</si>
  <si>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</si>
  <si>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</si>
  <si>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</si>
  <si>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</si>
  <si>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</si>
  <si>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</si>
  <si>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</si>
  <si>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</si>
  <si>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</si>
  <si>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</si>
  <si>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</si>
  <si>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</si>
  <si>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</si>
  <si>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</si>
  <si>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</si>
  <si>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</si>
  <si>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</si>
  <si>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</si>
  <si>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</si>
  <si>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</si>
  <si>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</si>
  <si>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</si>
  <si>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</si>
  <si>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</si>
  <si>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</si>
  <si>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</si>
  <si>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</si>
  <si>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</si>
  <si>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</si>
  <si>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</si>
  <si>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</si>
  <si>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</si>
  <si>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</si>
  <si>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</si>
  <si>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</si>
  <si>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</si>
  <si>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</si>
  <si>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</si>
  <si>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</si>
  <si>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</si>
  <si>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</si>
  <si>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</si>
  <si>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</si>
  <si>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</si>
  <si>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</si>
  <si>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</si>
  <si>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</si>
  <si>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</si>
  <si>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</si>
  <si>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</si>
  <si>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</si>
  <si>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</si>
  <si>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</si>
  <si>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</si>
  <si>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</si>
  <si>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</si>
  <si>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</si>
  <si>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</si>
  <si>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</si>
  <si>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</si>
  <si>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</si>
  <si>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</si>
  <si>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</si>
  <si>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</si>
  <si>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</si>
  <si>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</si>
  <si>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</si>
  <si>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</si>
  <si>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</si>
  <si>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</si>
  <si>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</si>
  <si>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</si>
  <si>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</si>
  <si>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</si>
  <si>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</si>
  <si>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</si>
  <si>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</si>
  <si>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</si>
  <si>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</si>
  <si>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</si>
  <si>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</si>
  <si>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</si>
  <si>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</si>
  <si>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</si>
  <si>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</si>
  <si>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</si>
  <si>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</si>
  <si>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</si>
  <si>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</si>
  <si>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</si>
  <si>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</si>
  <si>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</si>
  <si>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</si>
  <si>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</si>
  <si>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</si>
  <si>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</si>
  <si>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</si>
  <si>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</si>
  <si>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</si>
  <si>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</si>
  <si>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</si>
  <si>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</si>
  <si>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</si>
  <si>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</si>
  <si>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</si>
  <si>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</si>
  <si>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</si>
  <si>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</si>
  <si>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</si>
  <si>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</si>
  <si>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</si>
  <si>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</si>
  <si>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</si>
  <si>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</si>
  <si>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</si>
  <si>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</si>
  <si>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</si>
  <si>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</si>
  <si>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</si>
  <si>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</si>
  <si>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</si>
  <si>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</si>
  <si>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</si>
  <si>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</si>
  <si>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</si>
  <si>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</si>
  <si>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</si>
  <si>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</si>
  <si>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</si>
  <si>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</si>
  <si>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</si>
  <si>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</si>
  <si>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</si>
  <si>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</si>
  <si>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</si>
  <si>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</si>
  <si>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</si>
  <si>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</si>
  <si>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</si>
  <si>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</si>
  <si>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</si>
  <si>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</si>
  <si>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</si>
  <si>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</si>
  <si>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</si>
  <si>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</si>
  <si>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</si>
  <si>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</si>
  <si>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</si>
  <si>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</si>
  <si>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</si>
  <si>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</si>
  <si>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</si>
  <si>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</si>
  <si>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</si>
  <si>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</si>
  <si>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</si>
  <si>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</si>
  <si>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</si>
  <si>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</si>
  <si>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</si>
  <si>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</si>
  <si>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</si>
  <si>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</si>
  <si>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</si>
  <si>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</si>
  <si>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</si>
  <si>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</si>
  <si>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</si>
  <si>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</si>
  <si>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</si>
  <si>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</si>
  <si>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</si>
  <si>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</si>
  <si>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</si>
  <si>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</si>
  <si>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</si>
  <si>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</si>
  <si>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</si>
  <si>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</si>
  <si>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</si>
  <si>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</si>
  <si>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</si>
  <si>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</si>
  <si>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</si>
  <si>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</si>
  <si>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</si>
  <si>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</si>
  <si>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</si>
  <si>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</si>
  <si>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</si>
  <si>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</si>
  <si>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</si>
  <si>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</si>
  <si>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</si>
  <si>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</si>
  <si>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</si>
  <si>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</si>
  <si>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</si>
  <si>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</si>
  <si>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</si>
  <si>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</si>
  <si>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</si>
  <si>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</si>
  <si>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</si>
  <si>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</si>
  <si>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</si>
  <si>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</si>
  <si>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</si>
  <si>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</si>
  <si>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</si>
  <si>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</si>
  <si>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</si>
  <si>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</si>
  <si>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</si>
  <si>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</si>
  <si>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</si>
  <si>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</si>
  <si>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</si>
  <si>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</si>
  <si>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</si>
  <si>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</si>
  <si>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</si>
  <si>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</si>
  <si>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</si>
  <si>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</si>
  <si>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</si>
  <si>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</si>
  <si>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</si>
  <si>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</si>
  <si>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</si>
  <si>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</si>
  <si>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</si>
  <si>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</si>
  <si>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</si>
  <si>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</si>
  <si>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</si>
  <si>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</si>
  <si>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</si>
  <si>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</si>
  <si>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</si>
  <si>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</si>
  <si>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</si>
  <si>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</si>
  <si>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</si>
  <si>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</si>
  <si>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</si>
  <si>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</si>
  <si>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</si>
  <si>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</si>
  <si>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</si>
  <si>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</si>
  <si>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</si>
  <si>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</si>
  <si>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</si>
  <si>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</si>
  <si>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</si>
  <si>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</si>
  <si>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</si>
  <si>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</si>
  <si>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</si>
  <si>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</si>
  <si>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</si>
  <si>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</si>
  <si>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</si>
  <si>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</si>
  <si>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</si>
  <si>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</si>
  <si>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</si>
  <si>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</si>
  <si>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</si>
  <si>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</si>
  <si>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</si>
  <si>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</si>
  <si>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</si>
  <si>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</si>
  <si>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</si>
  <si>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</si>
  <si>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</si>
  <si>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</si>
  <si>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</si>
  <si>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</si>
  <si>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</si>
  <si>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</si>
  <si>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</si>
  <si>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</si>
  <si>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</si>
  <si>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</si>
  <si>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</si>
  <si>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</si>
  <si>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</si>
  <si>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</si>
  <si>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</si>
  <si>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</si>
  <si>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</si>
  <si>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</si>
  <si>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</si>
  <si>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</si>
  <si>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</si>
  <si>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</si>
  <si>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</si>
  <si>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</si>
  <si>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</si>
  <si>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</si>
  <si>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</si>
  <si>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</si>
  <si>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</si>
  <si>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</si>
  <si>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</si>
  <si>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</si>
  <si>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</si>
  <si>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</si>
  <si>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</si>
  <si>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</si>
  <si>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</si>
  <si>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</si>
  <si>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</si>
  <si>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</si>
  <si>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</si>
  <si>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</si>
  <si>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</si>
  <si>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</si>
  <si>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</si>
  <si>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</si>
  <si>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</si>
  <si>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</si>
  <si>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</si>
  <si>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</si>
  <si>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</si>
  <si>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</si>
  <si>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</si>
  <si>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</si>
  <si>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</si>
  <si>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</si>
  <si>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</si>
  <si>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</si>
  <si>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</si>
  <si>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</si>
  <si>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</si>
  <si>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</si>
  <si>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</si>
  <si>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</si>
  <si>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</si>
  <si>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</si>
  <si>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</si>
  <si>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</si>
  <si>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</si>
  <si>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</si>
  <si>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</si>
  <si>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</si>
  <si>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</si>
  <si>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</si>
  <si>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</si>
  <si>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</si>
  <si>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</si>
  <si>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</si>
  <si>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</si>
  <si>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</si>
  <si>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</si>
  <si>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</si>
  <si>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</si>
  <si>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</si>
  <si>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</si>
  <si>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</si>
  <si>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</si>
  <si>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</si>
  <si>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</si>
  <si>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</si>
  <si>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</si>
  <si>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</si>
  <si>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</si>
  <si>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</si>
  <si>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</si>
  <si>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</si>
  <si>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</si>
  <si>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</si>
  <si>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</si>
  <si>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</si>
  <si>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</si>
  <si>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</si>
  <si>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</si>
  <si>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</si>
  <si>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</si>
  <si>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</si>
  <si>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</si>
  <si>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</si>
  <si>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</si>
  <si>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</si>
  <si>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</si>
  <si>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</si>
  <si>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</si>
  <si>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</si>
  <si>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</si>
  <si>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</si>
  <si>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</si>
  <si>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</si>
  <si>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</si>
  <si>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</si>
  <si>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</si>
  <si>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</si>
  <si>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</si>
  <si>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</si>
  <si>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</si>
  <si>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</si>
  <si>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</si>
  <si>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</si>
  <si>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</si>
  <si>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</si>
  <si>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</si>
  <si>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</si>
  <si>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</si>
  <si>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</si>
  <si>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</si>
  <si>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</si>
  <si>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</si>
  <si>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</si>
  <si>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</si>
  <si>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</si>
  <si>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</si>
  <si>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</si>
  <si>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</si>
  <si>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</si>
  <si>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</si>
  <si>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</si>
  <si>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</si>
  <si>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</si>
  <si>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</si>
  <si>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</si>
  <si>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</si>
  <si>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</si>
  <si>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</si>
  <si>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</si>
  <si>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</si>
  <si>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</si>
  <si>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</si>
  <si>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</si>
  <si>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</si>
  <si>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</si>
  <si>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</si>
  <si>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</si>
  <si>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</si>
  <si>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</si>
  <si>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</si>
  <si>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</si>
  <si>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</si>
  <si>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</si>
  <si>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</si>
  <si>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</si>
  <si>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</si>
  <si>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</si>
  <si>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</si>
  <si>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</si>
  <si>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</si>
  <si>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</si>
  <si>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</si>
  <si>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</si>
  <si>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</si>
  <si>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</si>
  <si>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</si>
  <si>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</si>
  <si>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</si>
  <si>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</si>
  <si>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</si>
  <si>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</si>
  <si>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</si>
  <si>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</si>
  <si>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</si>
  <si>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</si>
  <si>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</si>
  <si>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</si>
  <si>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</si>
  <si>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</si>
  <si>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</si>
  <si>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</si>
  <si>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</si>
  <si>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</si>
  <si>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</si>
  <si>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</si>
  <si>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</si>
  <si>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</si>
  <si>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</si>
  <si>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</si>
  <si>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</si>
  <si>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</si>
  <si>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</si>
  <si>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</si>
  <si>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</si>
  <si>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</si>
  <si>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</si>
  <si>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</si>
  <si>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</si>
  <si>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</si>
  <si>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</si>
  <si>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</si>
  <si>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</si>
  <si>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</si>
  <si>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</si>
  <si>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</si>
  <si>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</si>
  <si>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</si>
  <si>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</si>
  <si>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</si>
  <si>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</si>
  <si>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</si>
  <si>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</si>
  <si>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</si>
  <si>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</si>
  <si>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</si>
  <si>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</si>
  <si>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</si>
  <si>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</si>
  <si>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</si>
  <si>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</si>
  <si>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</si>
  <si>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</si>
  <si>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</si>
  <si>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</si>
  <si>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</si>
  <si>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</si>
  <si>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</si>
  <si>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</si>
  <si>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</si>
  <si>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</si>
  <si>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</si>
  <si>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</si>
  <si>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</si>
  <si>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</si>
  <si>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</si>
  <si>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</si>
  <si>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</si>
  <si>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</si>
  <si>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</si>
  <si>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</si>
  <si>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</si>
  <si>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</si>
  <si>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</si>
  <si>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</si>
  <si>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</si>
  <si>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</si>
  <si>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</si>
  <si>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</si>
  <si>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</si>
  <si>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</si>
  <si>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</si>
  <si>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</si>
  <si>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</si>
  <si>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</si>
  <si>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</si>
  <si>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</si>
  <si>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</si>
  <si>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</si>
  <si>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</si>
  <si>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</si>
  <si>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</si>
  <si>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</si>
  <si>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</si>
  <si>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</si>
  <si>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</si>
  <si>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</si>
  <si>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</si>
  <si>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</si>
  <si>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</si>
  <si>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</si>
  <si>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</si>
  <si>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</si>
  <si>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</si>
  <si>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</si>
  <si>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</si>
  <si>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</si>
  <si>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</si>
  <si>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</si>
  <si>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</si>
  <si>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</si>
  <si>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</si>
  <si>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</si>
  <si>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</si>
  <si>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</si>
  <si>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</si>
  <si>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</si>
  <si>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</si>
  <si>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</si>
  <si>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</si>
  <si>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</si>
  <si>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</si>
  <si>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</si>
  <si>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</si>
  <si>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</si>
  <si>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</si>
  <si>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</si>
  <si>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</si>
  <si>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</si>
  <si>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</si>
  <si>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</si>
  <si>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</si>
  <si>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</si>
  <si>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</si>
  <si>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</si>
  <si>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</si>
  <si>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</si>
  <si>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</si>
  <si>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</si>
  <si>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</si>
  <si>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</si>
  <si>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</si>
  <si>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</si>
  <si>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</si>
  <si>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</si>
  <si>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</si>
  <si>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</si>
  <si>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</si>
  <si>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</si>
  <si>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</si>
  <si>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</si>
  <si>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</si>
  <si>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</si>
  <si>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</si>
  <si>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</si>
  <si>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</si>
  <si>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</si>
  <si>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</si>
  <si>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</si>
  <si>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</si>
  <si>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</si>
  <si>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</si>
  <si>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</si>
  <si>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</si>
  <si>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</si>
  <si>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</si>
  <si>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</si>
  <si>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</si>
  <si>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</si>
  <si>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</si>
  <si>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</si>
  <si>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</si>
  <si>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</si>
  <si>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</si>
  <si>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</si>
  <si>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</si>
  <si>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</si>
  <si>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</si>
  <si>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</si>
  <si>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</si>
  <si>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</si>
  <si>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</si>
  <si>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</si>
  <si>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</si>
  <si>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</si>
  <si>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</si>
  <si>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</si>
  <si>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</si>
  <si>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</si>
  <si>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</si>
  <si>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</si>
  <si>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</si>
  <si>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</si>
  <si>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</si>
  <si>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</si>
  <si>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</si>
  <si>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</si>
  <si>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</si>
  <si>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</si>
  <si>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</si>
  <si>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</si>
  <si>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</si>
  <si>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</si>
  <si>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</si>
  <si>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</si>
  <si>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</si>
  <si>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</si>
  <si>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</si>
  <si>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</si>
  <si>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</si>
  <si>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</si>
  <si>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</si>
  <si>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</si>
  <si>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</si>
  <si>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</si>
  <si>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</si>
  <si>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</si>
  <si>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</si>
  <si>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</si>
  <si>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</si>
  <si>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</si>
  <si>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</si>
  <si>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</si>
  <si>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</si>
  <si>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</si>
  <si>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</si>
  <si>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</si>
  <si>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</si>
  <si>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</si>
  <si>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</si>
  <si>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</si>
  <si>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</si>
  <si>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</si>
  <si>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</si>
  <si>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</si>
  <si>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</si>
  <si>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</si>
  <si>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</si>
  <si>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</si>
  <si>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</si>
  <si>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</si>
  <si>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</si>
  <si>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</si>
  <si>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</si>
  <si>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</si>
  <si>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</si>
  <si>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</si>
  <si>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</si>
  <si>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</si>
  <si>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</si>
  <si>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</si>
  <si>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</si>
  <si>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</si>
  <si>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</si>
  <si>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</si>
  <si>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</si>
  <si>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</si>
  <si>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</si>
  <si>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</si>
  <si>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</si>
  <si>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</si>
  <si>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</si>
  <si>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</si>
  <si>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</si>
  <si>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</si>
  <si>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</si>
  <si>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</si>
  <si>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</si>
  <si>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</si>
  <si>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</si>
  <si>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</si>
  <si>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</si>
  <si>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</si>
  <si>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</si>
  <si>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</si>
  <si>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</si>
  <si>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</si>
  <si>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</si>
  <si>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</si>
  <si>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</si>
  <si>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</si>
  <si>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</si>
  <si>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</si>
  <si>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</si>
  <si>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</si>
  <si>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</si>
  <si>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</si>
  <si>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</si>
  <si>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</si>
  <si>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</si>
  <si>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</si>
  <si>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</si>
  <si>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</si>
  <si>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</si>
  <si>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</si>
  <si>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</si>
  <si>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</si>
  <si>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</si>
  <si>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</si>
  <si>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</si>
  <si>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</si>
  <si>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</si>
  <si>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</si>
  <si>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</si>
  <si>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</si>
  <si>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</si>
  <si>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</si>
  <si>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</si>
  <si>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</si>
  <si>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</si>
  <si>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</si>
  <si>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</si>
  <si>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</si>
  <si>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</si>
  <si>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</si>
  <si>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</si>
  <si>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</si>
  <si>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</si>
  <si>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</si>
  <si>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</si>
  <si>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</si>
  <si>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</si>
  <si>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</si>
  <si>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</si>
  <si>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</si>
  <si>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</si>
  <si>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</si>
  <si>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</si>
  <si>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</si>
  <si>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</si>
  <si>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</si>
  <si>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</si>
  <si>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</si>
  <si>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</si>
  <si>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</si>
  <si>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</si>
  <si>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</si>
  <si>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</si>
  <si>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</si>
  <si>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</si>
  <si>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</si>
  <si>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</si>
  <si>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</si>
  <si>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</si>
  <si>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</si>
  <si>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</si>
  <si>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</si>
  <si>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</si>
  <si>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</si>
  <si>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</si>
  <si>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</si>
  <si>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</si>
  <si>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</si>
  <si>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</si>
  <si>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</si>
  <si>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</si>
  <si>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</si>
  <si>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</si>
  <si>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</si>
  <si>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</si>
  <si>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</si>
  <si>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</si>
  <si>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</si>
  <si>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</si>
  <si>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</si>
  <si>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</si>
  <si>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</si>
  <si>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</si>
  <si>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</si>
  <si>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</si>
  <si>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</si>
  <si>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</si>
  <si>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</si>
  <si>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</si>
  <si>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</si>
  <si>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</si>
  <si>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</si>
  <si>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</si>
  <si>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</si>
  <si>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</si>
  <si>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</si>
  <si>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</si>
  <si>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</si>
  <si>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</si>
  <si>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</si>
  <si>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</si>
  <si>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</si>
  <si>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</si>
  <si>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</si>
  <si>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</si>
  <si>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</si>
  <si>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</si>
  <si>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</si>
  <si>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</si>
  <si>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</si>
  <si>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</si>
  <si>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</si>
  <si>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</si>
  <si>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</si>
  <si>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</si>
  <si>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</si>
  <si>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</si>
  <si>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</si>
  <si>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</si>
  <si>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</si>
  <si>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</si>
  <si>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</si>
  <si>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</si>
  <si>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</si>
  <si>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</si>
  <si>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</si>
  <si>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</si>
  <si>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</si>
  <si>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</si>
  <si>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</si>
  <si>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</si>
  <si>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</si>
  <si>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</si>
  <si>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</si>
  <si>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</si>
  <si>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</si>
  <si>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</si>
  <si>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</si>
  <si>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</si>
  <si>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</si>
  <si>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</si>
  <si>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</si>
  <si>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</si>
  <si>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</si>
  <si>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</si>
  <si>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</si>
  <si>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</si>
  <si>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</si>
  <si>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</si>
  <si>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</si>
  <si>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</si>
  <si>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</si>
  <si>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</si>
  <si>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</si>
  <si>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</si>
  <si>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</si>
  <si>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</si>
  <si>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</si>
  <si>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</si>
  <si>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</si>
  <si>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</si>
  <si>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</si>
  <si>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</si>
  <si>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</si>
  <si>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</si>
  <si>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</si>
  <si>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</si>
  <si>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</si>
  <si>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</si>
  <si>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</si>
  <si>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</si>
  <si>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</si>
  <si>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</si>
  <si>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</si>
  <si>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</si>
  <si>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</si>
  <si>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</si>
  <si>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</si>
  <si>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</si>
  <si>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</si>
  <si>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</si>
  <si>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</si>
  <si>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</si>
  <si>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</si>
  <si>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</si>
  <si>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</si>
  <si>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</si>
  <si>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</si>
  <si>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</si>
  <si>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</si>
  <si>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</si>
  <si>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</si>
  <si>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</si>
  <si>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</si>
  <si>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</si>
  <si>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</si>
  <si>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</si>
  <si>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</si>
  <si>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</si>
  <si>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</si>
  <si>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</si>
  <si>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</si>
  <si>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</si>
  <si>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</si>
  <si>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</si>
  <si>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</si>
  <si>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</si>
  <si>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</si>
  <si>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</si>
  <si>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</si>
  <si>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</si>
  <si>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</si>
  <si>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</si>
  <si>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</si>
  <si>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</si>
  <si>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</si>
  <si>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</si>
  <si>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</si>
  <si>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</si>
  <si>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</si>
  <si>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</si>
  <si>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</si>
  <si>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</si>
  <si>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</si>
  <si>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</si>
  <si>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</si>
  <si>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</si>
  <si>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</si>
  <si>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</si>
  <si>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</si>
  <si>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</si>
  <si>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</si>
  <si>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</si>
  <si>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</si>
  <si>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</si>
  <si>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</si>
  <si>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</si>
  <si>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</si>
  <si>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</si>
  <si>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</si>
  <si>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</si>
  <si>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</si>
  <si>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</si>
  <si>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</si>
  <si>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</si>
  <si>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</si>
  <si>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</si>
  <si>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</si>
  <si>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</si>
  <si>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</si>
  <si>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</si>
  <si>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</si>
  <si>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</si>
  <si>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</si>
  <si>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</si>
  <si>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</si>
  <si>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</si>
  <si>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</si>
  <si>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</si>
  <si>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</si>
  <si>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</si>
  <si>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</si>
  <si>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</si>
  <si>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</si>
  <si>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</si>
  <si>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</si>
  <si>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</si>
  <si>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</si>
  <si>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</si>
  <si>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</si>
  <si>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</si>
  <si>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</si>
  <si>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</si>
  <si>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</si>
  <si>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</si>
  <si>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</si>
  <si>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</si>
  <si>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</si>
  <si>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</si>
  <si>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</si>
  <si>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</si>
  <si>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</si>
  <si>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</si>
  <si>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</si>
  <si>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</si>
  <si>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</si>
  <si>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</si>
  <si>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</si>
  <si>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</si>
  <si>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</si>
  <si>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</si>
  <si>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</si>
  <si>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</si>
  <si>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</si>
  <si>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</si>
  <si>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</si>
  <si>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</si>
  <si>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</si>
  <si>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</si>
  <si>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</si>
  <si>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</si>
  <si>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</si>
  <si>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</si>
  <si>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</si>
  <si>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</si>
  <si>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</si>
  <si>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</si>
  <si>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</si>
  <si>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</si>
  <si>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</si>
  <si>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</si>
  <si>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</si>
  <si>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</si>
  <si>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</si>
  <si>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</si>
  <si>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</si>
  <si>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</si>
  <si>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</si>
  <si>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</si>
  <si>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</si>
  <si>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</si>
  <si>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</si>
  <si>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</si>
  <si>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</si>
  <si>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</si>
  <si>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</si>
  <si>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</si>
  <si>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</si>
  <si>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</si>
  <si>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</si>
  <si>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</si>
  <si>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</si>
  <si>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</si>
  <si>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</si>
  <si>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</si>
  <si>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</si>
  <si>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</si>
  <si>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</si>
  <si>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</si>
  <si>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</si>
  <si>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</si>
  <si>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</si>
  <si>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</si>
  <si>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</si>
  <si>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</si>
  <si>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</si>
  <si>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</si>
  <si>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</si>
  <si>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</si>
  <si>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</si>
  <si>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</si>
  <si>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</si>
  <si>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</si>
  <si>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</si>
  <si>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</si>
  <si>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</si>
  <si>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</si>
  <si>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</si>
  <si>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</si>
  <si>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</si>
  <si>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</si>
  <si>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</si>
  <si>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</si>
  <si>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</si>
  <si>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</si>
  <si>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</si>
  <si>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</si>
  <si>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</si>
  <si>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</si>
  <si>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</si>
  <si>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</si>
  <si>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</si>
  <si>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</si>
  <si>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</si>
  <si>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</si>
  <si>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</si>
  <si>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</si>
  <si>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</si>
  <si>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</si>
  <si>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</si>
  <si>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</si>
  <si>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</si>
  <si>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</si>
  <si>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</si>
  <si>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</si>
  <si>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</si>
  <si>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</si>
  <si>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</si>
  <si>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</si>
  <si>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</si>
  <si>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</si>
  <si>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</si>
  <si>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</si>
  <si>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</si>
  <si>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</si>
  <si>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</si>
  <si>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</si>
  <si>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</si>
  <si>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</si>
  <si>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</si>
  <si>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</si>
  <si>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</si>
  <si>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</si>
  <si>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</si>
  <si>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</si>
  <si>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</si>
  <si>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</si>
  <si>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</si>
  <si>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</si>
  <si>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</si>
  <si>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</si>
  <si>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</si>
  <si>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</si>
  <si>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</si>
  <si>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</si>
  <si>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</si>
  <si>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</si>
  <si>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</si>
  <si>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</si>
  <si>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</si>
  <si>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</si>
  <si>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</si>
  <si>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</si>
  <si>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</si>
  <si>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</si>
  <si>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</si>
  <si>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</si>
  <si>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</si>
  <si>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</si>
  <si>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</si>
  <si>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</si>
  <si>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</si>
  <si>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</si>
  <si>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</si>
  <si>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</si>
  <si>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</si>
  <si>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</si>
  <si>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</si>
  <si>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</si>
  <si>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</si>
  <si>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</si>
  <si>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</si>
  <si>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</si>
  <si>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</si>
  <si>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</si>
  <si>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</si>
  <si>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</si>
  <si>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</si>
  <si>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</si>
  <si>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</si>
  <si>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</si>
  <si>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</si>
  <si>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</si>
  <si>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</si>
  <si>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</si>
  <si>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</si>
  <si>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</si>
  <si>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</si>
  <si>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</si>
  <si>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</si>
  <si>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</si>
  <si>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</si>
  <si>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</si>
  <si>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</si>
  <si>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</si>
  <si>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</si>
  <si>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</si>
  <si>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</si>
  <si>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</si>
  <si>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</si>
  <si>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</si>
  <si>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</si>
  <si>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</si>
  <si>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</si>
  <si>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</si>
  <si>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</si>
  <si>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</si>
  <si>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</si>
  <si>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</si>
  <si>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</si>
  <si>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</si>
  <si>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</si>
  <si>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</si>
  <si>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</si>
  <si>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</si>
  <si>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</si>
  <si>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</si>
  <si>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</si>
  <si>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</si>
  <si>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</si>
  <si>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</si>
  <si>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</si>
  <si>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</si>
  <si>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</si>
  <si>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</si>
  <si>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</si>
  <si>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</si>
  <si>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</si>
  <si>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</si>
  <si>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</si>
  <si>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</si>
  <si>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</si>
  <si>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</si>
  <si>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</si>
  <si>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</si>
  <si>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</si>
  <si>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</si>
  <si>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</si>
  <si>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</si>
  <si>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</si>
  <si>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</si>
  <si>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</si>
  <si>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</si>
  <si>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</si>
  <si>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</si>
  <si>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</si>
  <si>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</si>
  <si>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</si>
  <si>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</si>
  <si>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</si>
  <si>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</si>
  <si>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</si>
  <si>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</si>
  <si>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</si>
  <si>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</si>
  <si>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</si>
  <si>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</si>
  <si>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</si>
  <si>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</si>
  <si>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</si>
  <si>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</si>
  <si>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</si>
  <si>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</si>
  <si>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</si>
  <si>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</si>
  <si>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</si>
  <si>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</si>
  <si>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</si>
  <si>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</si>
  <si>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</si>
  <si>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</si>
  <si>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</si>
  <si>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</si>
  <si>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</si>
  <si>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</si>
  <si>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</si>
  <si>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</si>
  <si>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</si>
  <si>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</si>
  <si>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</si>
  <si>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</si>
  <si>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</si>
  <si>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</si>
  <si>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</si>
  <si>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</si>
  <si>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</si>
  <si>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</si>
  <si>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</si>
  <si>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</si>
  <si>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</si>
  <si>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</si>
  <si>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</si>
  <si>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</si>
  <si>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</si>
  <si>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</si>
  <si>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</si>
  <si>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</si>
  <si>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</si>
  <si>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</si>
  <si>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</si>
  <si>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</si>
  <si>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</si>
  <si>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</si>
  <si>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</si>
  <si>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</si>
  <si>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</si>
  <si>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</si>
  <si>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</si>
  <si>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</si>
  <si>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</si>
  <si>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</si>
  <si>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</si>
  <si>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</si>
  <si>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</si>
  <si>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</si>
  <si>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</si>
  <si>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</si>
  <si>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</si>
  <si>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</si>
  <si>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</si>
  <si>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</si>
  <si>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</si>
  <si>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</si>
  <si>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</si>
  <si>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</si>
  <si>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</si>
  <si>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</si>
  <si>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</si>
  <si>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</si>
  <si>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</si>
  <si>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</si>
  <si>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</si>
  <si>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</si>
  <si>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</si>
  <si>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</si>
  <si>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</si>
  <si>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</si>
  <si>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</si>
  <si>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</si>
  <si>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</si>
  <si>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</si>
  <si>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</si>
  <si>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</si>
  <si>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</si>
  <si>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</si>
  <si>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</si>
  <si>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</si>
  <si>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</si>
  <si>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</si>
  <si>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</si>
  <si>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</si>
  <si>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</si>
  <si>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</si>
  <si>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</si>
  <si>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</si>
  <si>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</si>
  <si>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</si>
  <si>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</si>
  <si>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</si>
  <si>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</si>
  <si>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</si>
  <si>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</si>
  <si>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</si>
  <si>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</si>
  <si>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</si>
  <si>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</si>
  <si>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</si>
  <si>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</si>
  <si>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</si>
  <si>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</si>
  <si>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</si>
  <si>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</si>
  <si>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</si>
  <si>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</si>
  <si>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</si>
  <si>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</si>
  <si>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</si>
  <si>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</si>
  <si>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</si>
  <si>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</si>
  <si>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</si>
  <si>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</si>
  <si>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</si>
  <si>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</si>
  <si>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</si>
  <si>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</si>
  <si>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</si>
  <si>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</si>
  <si>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</si>
  <si>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</si>
  <si>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</si>
  <si>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</si>
  <si>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</si>
  <si>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</si>
  <si>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</si>
  <si>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</si>
  <si>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</si>
  <si>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</si>
  <si>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</si>
  <si>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</si>
  <si>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</si>
  <si>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</si>
  <si>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</si>
  <si>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</si>
  <si>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</si>
  <si>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</si>
  <si>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</si>
  <si>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</si>
  <si>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</si>
  <si>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</si>
  <si>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</si>
  <si>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</si>
  <si>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</si>
  <si>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</si>
  <si>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</si>
  <si>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</si>
  <si>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</si>
  <si>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</si>
  <si>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</si>
  <si>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</si>
  <si>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</si>
  <si>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</si>
  <si>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</si>
  <si>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</si>
  <si>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</si>
  <si>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</si>
  <si>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</si>
  <si>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</si>
  <si>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</si>
  <si>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</si>
  <si>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</si>
  <si>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</si>
  <si>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</si>
  <si>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</si>
  <si>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</si>
  <si>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</si>
  <si>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</si>
  <si>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</si>
  <si>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</si>
  <si>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</si>
  <si>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</si>
  <si>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</si>
  <si>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</si>
  <si>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</si>
  <si>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</si>
  <si>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</si>
  <si>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</si>
  <si>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</si>
  <si>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</si>
  <si>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</si>
  <si>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</si>
  <si>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</si>
  <si>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</si>
  <si>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</si>
  <si>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</si>
  <si>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</si>
  <si>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</si>
  <si>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</si>
  <si>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</si>
  <si>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</si>
  <si>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</si>
  <si>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</si>
  <si>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</si>
  <si>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</si>
  <si>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</si>
  <si>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</si>
  <si>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</si>
  <si>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</si>
  <si>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</si>
  <si>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</si>
  <si>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</si>
  <si>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</si>
  <si>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</si>
  <si>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</si>
  <si>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</si>
  <si>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</si>
  <si>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</si>
  <si>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</si>
  <si>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</si>
  <si>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</si>
  <si>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</si>
  <si>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</si>
  <si>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</si>
  <si>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</si>
  <si>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</si>
  <si>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</si>
  <si>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</si>
  <si>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</si>
  <si>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</si>
  <si>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</si>
  <si>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</si>
  <si>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</si>
  <si>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</si>
  <si>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</si>
  <si>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</si>
  <si>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</si>
  <si>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</si>
  <si>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</si>
  <si>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</si>
  <si>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</si>
  <si>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</si>
  <si>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</si>
  <si>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</si>
  <si>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</si>
  <si>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</si>
  <si>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</si>
  <si>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</si>
  <si>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</si>
  <si>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</si>
  <si>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</si>
  <si>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</si>
  <si>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</si>
  <si>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</si>
  <si>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</si>
  <si>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</si>
  <si>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</si>
  <si>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</si>
  <si>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</si>
  <si>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</si>
  <si>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</si>
  <si>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</si>
  <si>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</si>
  <si>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</si>
  <si>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</si>
  <si>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</si>
  <si>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</si>
  <si>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</si>
  <si>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</si>
  <si>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</si>
  <si>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</si>
  <si>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</si>
  <si>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</si>
  <si>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</si>
  <si>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</si>
  <si>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</si>
  <si>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</si>
  <si>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</si>
  <si>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</si>
  <si>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</si>
  <si>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</si>
  <si>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</si>
  <si>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</si>
  <si>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</si>
  <si>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</si>
  <si>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</si>
  <si>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</si>
  <si>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</si>
  <si>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</si>
  <si>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</si>
  <si>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</si>
  <si>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</si>
  <si>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</si>
  <si>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</si>
  <si>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</si>
  <si>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</si>
  <si>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</si>
  <si>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</si>
  <si>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</si>
  <si>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</si>
  <si>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</si>
  <si>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</si>
  <si>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</si>
  <si>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</si>
  <si>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</si>
  <si>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</si>
  <si>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</si>
  <si>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</si>
  <si>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</si>
  <si>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</si>
  <si>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</si>
  <si>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</si>
  <si>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</si>
  <si>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</si>
  <si>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</si>
  <si>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</si>
  <si>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</si>
  <si>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</si>
  <si>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</si>
  <si>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</si>
  <si>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</si>
  <si>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</si>
  <si>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</si>
  <si>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</si>
  <si>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</si>
  <si>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</si>
  <si>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</si>
  <si>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</si>
  <si>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</si>
  <si>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</si>
  <si>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</si>
  <si>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</si>
  <si>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</si>
  <si>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</si>
  <si>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</si>
  <si>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</si>
  <si>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</si>
  <si>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</si>
  <si>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</si>
  <si>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</si>
  <si>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</si>
  <si>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</si>
  <si>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</si>
  <si>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</si>
  <si>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</si>
  <si>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</si>
  <si>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</si>
  <si>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</si>
  <si>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</si>
  <si>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</si>
  <si>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</si>
  <si>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</si>
  <si>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</si>
  <si>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</si>
  <si>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</si>
  <si>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</si>
  <si>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</si>
  <si>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</si>
  <si>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</si>
  <si>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</si>
  <si>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</si>
  <si>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</si>
  <si>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</si>
  <si>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</si>
  <si>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</si>
  <si>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</si>
  <si>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</si>
  <si>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</si>
  <si>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</si>
  <si>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</si>
  <si>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</si>
  <si>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</si>
  <si>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</si>
  <si>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</si>
  <si>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</si>
  <si>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</si>
  <si>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</si>
  <si>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</si>
  <si>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</si>
  <si>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</si>
  <si>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</si>
  <si>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</si>
  <si>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</si>
  <si>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</si>
  <si>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</si>
  <si>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</si>
  <si>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</si>
  <si>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</si>
  <si>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</si>
  <si>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</si>
  <si>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</si>
  <si>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</si>
  <si>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</si>
  <si>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</si>
  <si>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</si>
  <si>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</si>
  <si>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</si>
  <si>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</si>
  <si>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</si>
  <si>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</si>
  <si>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</si>
  <si>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</si>
  <si>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</si>
  <si>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</si>
  <si>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</si>
  <si>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</si>
  <si>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</si>
  <si>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</si>
  <si>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</si>
  <si>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</si>
  <si>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</si>
  <si>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</si>
  <si>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</si>
  <si>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</si>
  <si>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</si>
  <si>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</si>
  <si>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</si>
  <si>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</si>
  <si>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</si>
  <si>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</si>
  <si>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</si>
  <si>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</si>
  <si>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</si>
  <si>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</si>
  <si>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</si>
  <si>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</si>
  <si>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</si>
  <si>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</si>
  <si>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</si>
  <si>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</si>
  <si>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</si>
  <si>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</si>
  <si>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</si>
  <si>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</si>
  <si>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</si>
  <si>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</si>
  <si>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</si>
  <si>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</si>
  <si>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</si>
  <si>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</si>
  <si>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</si>
  <si>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</si>
  <si>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</si>
  <si>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</si>
  <si>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</si>
  <si>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</si>
  <si>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</si>
  <si>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</si>
  <si>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</si>
  <si>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</si>
  <si>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</si>
  <si>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</si>
  <si>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</si>
  <si>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</si>
  <si>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</si>
  <si>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</si>
  <si>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</si>
  <si>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</si>
  <si>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</si>
  <si>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</si>
  <si>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</si>
  <si>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</si>
  <si>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</si>
  <si>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</si>
  <si>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</si>
  <si>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</si>
  <si>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</si>
  <si>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</si>
  <si>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</si>
  <si>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</si>
  <si>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</si>
  <si>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</si>
  <si>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</si>
  <si>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</si>
  <si>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</si>
  <si>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</si>
  <si>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</si>
  <si>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</si>
  <si>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</si>
  <si>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</si>
  <si>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</si>
  <si>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</si>
  <si>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</si>
  <si>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</si>
  <si>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</si>
  <si>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</si>
  <si>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</si>
  <si>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</si>
  <si>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</si>
  <si>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</si>
  <si>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</si>
  <si>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</si>
  <si>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</si>
  <si>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</si>
  <si>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</si>
  <si>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</si>
  <si>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</si>
  <si>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</si>
  <si>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</si>
  <si>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</si>
  <si>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</si>
  <si>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</si>
  <si>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</si>
  <si>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</si>
  <si>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</si>
  <si>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</si>
  <si>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</si>
  <si>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</si>
  <si>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</si>
  <si>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</si>
  <si>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</si>
  <si>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</si>
  <si>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</si>
  <si>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</si>
  <si>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</si>
  <si>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</si>
  <si>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</si>
  <si>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</si>
  <si>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</si>
  <si>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</si>
  <si>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</si>
  <si>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</si>
  <si>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</si>
  <si>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</si>
  <si>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</si>
  <si>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</si>
  <si>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</si>
  <si>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</si>
  <si>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</si>
  <si>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</si>
  <si>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</si>
  <si>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</si>
  <si>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</si>
  <si>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</si>
  <si>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</si>
  <si>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</si>
  <si>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</si>
  <si>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</si>
  <si>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</si>
  <si>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</si>
  <si>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</si>
  <si>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</si>
  <si>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</si>
  <si>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</si>
  <si>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</si>
  <si>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</si>
  <si>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</si>
  <si>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</si>
  <si>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</si>
  <si>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</si>
  <si>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</si>
  <si>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</si>
  <si>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</si>
  <si>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</si>
  <si>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</si>
  <si>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</si>
  <si>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</si>
  <si>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</si>
  <si>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</si>
  <si>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</si>
  <si>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</si>
  <si>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</si>
  <si>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</si>
  <si>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</si>
  <si>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</si>
  <si>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</si>
  <si>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</si>
  <si>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</si>
  <si>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</si>
  <si>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</si>
  <si>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</si>
  <si>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</si>
  <si>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</si>
  <si>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</si>
  <si>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</si>
  <si>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</si>
  <si>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</si>
  <si>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</si>
  <si>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</si>
  <si>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</si>
  <si>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</si>
  <si>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</si>
  <si>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</si>
  <si>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</si>
  <si>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</si>
  <si>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</si>
  <si>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</si>
  <si>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</si>
  <si>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</si>
  <si>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</si>
  <si>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</si>
  <si>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</si>
  <si>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</si>
  <si>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</si>
  <si>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</si>
  <si>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</si>
  <si>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</si>
  <si>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</si>
  <si>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</si>
  <si>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</si>
  <si>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</si>
  <si>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</si>
  <si>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</si>
  <si>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</si>
  <si>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</si>
  <si>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</si>
  <si>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</si>
  <si>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</si>
  <si>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</si>
  <si>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</si>
  <si>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</si>
  <si>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</si>
  <si>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</si>
  <si>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</si>
  <si>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</si>
  <si>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</si>
  <si>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</si>
  <si>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</si>
  <si>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</si>
  <si>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</si>
  <si>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</si>
  <si>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</si>
  <si>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</si>
  <si>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</si>
  <si>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</si>
  <si>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</si>
  <si>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</si>
  <si>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</si>
  <si>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</si>
  <si>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</si>
  <si>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</si>
  <si>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</si>
  <si>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</si>
  <si>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</si>
  <si>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</si>
  <si>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</si>
  <si>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</si>
  <si>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</si>
  <si>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</si>
  <si>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</si>
  <si>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</si>
  <si>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</si>
  <si>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</si>
  <si>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</si>
  <si>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</si>
  <si>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</si>
  <si>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</si>
  <si>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</si>
  <si>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</si>
  <si>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</si>
  <si>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</si>
  <si>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</si>
  <si>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</si>
  <si>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</si>
  <si>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</si>
  <si>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</si>
  <si>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</si>
  <si>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</si>
  <si>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</si>
  <si>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</si>
  <si>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</si>
  <si>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</si>
  <si>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</si>
  <si>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</si>
  <si>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</si>
  <si>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</si>
  <si>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</si>
  <si>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</si>
  <si>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</si>
  <si>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</si>
  <si>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</si>
  <si>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</si>
  <si>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</si>
  <si>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</si>
  <si>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</si>
  <si>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</si>
  <si>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</si>
  <si>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</si>
  <si>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</si>
  <si>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</si>
  <si>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</si>
  <si>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</si>
  <si>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</si>
  <si>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</si>
  <si>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</si>
  <si>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</si>
  <si>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</si>
  <si>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</si>
  <si>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</si>
  <si>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</si>
  <si>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</si>
  <si>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</si>
  <si>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</si>
  <si>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</si>
  <si>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</si>
  <si>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</si>
  <si>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</si>
  <si>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</si>
  <si>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</si>
  <si>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</si>
  <si>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</si>
  <si>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</si>
  <si>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</si>
  <si>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</si>
  <si>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</si>
  <si>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</si>
  <si>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</si>
  <si>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</si>
  <si>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</si>
  <si>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</si>
  <si>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</si>
  <si>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</si>
  <si>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</si>
  <si>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</si>
  <si>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</si>
  <si>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</si>
  <si>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</si>
  <si>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</si>
  <si>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</si>
  <si>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</si>
  <si>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</si>
  <si>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</si>
  <si>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</si>
  <si>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</si>
  <si>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</si>
  <si>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</si>
  <si>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</si>
  <si>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</si>
  <si>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</si>
  <si>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</si>
  <si>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</si>
  <si>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</si>
  <si>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</si>
  <si>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</si>
  <si>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</si>
  <si>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</si>
  <si>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</si>
  <si>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</si>
  <si>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</si>
  <si>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</si>
  <si>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</si>
  <si>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</si>
  <si>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</si>
  <si>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</si>
  <si>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</si>
  <si>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</si>
  <si>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</si>
  <si>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</si>
  <si>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</si>
  <si>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</si>
  <si>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</si>
  <si>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</si>
  <si>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</si>
  <si>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</si>
  <si>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</si>
  <si>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</si>
  <si>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</si>
  <si>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</si>
  <si>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</si>
  <si>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</si>
  <si>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</si>
  <si>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</si>
  <si>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</si>
  <si>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</si>
  <si>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</si>
  <si>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</si>
  <si>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</si>
  <si>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</si>
  <si>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</si>
  <si>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</si>
  <si>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</si>
  <si>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</si>
  <si>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</si>
  <si>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</si>
  <si>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</si>
  <si>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</si>
  <si>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</si>
  <si>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</si>
  <si>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</si>
  <si>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</si>
  <si>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</si>
  <si>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</si>
  <si>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</si>
  <si>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</si>
  <si>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</si>
  <si>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</si>
  <si>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</si>
  <si>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</si>
  <si>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</si>
  <si>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</si>
  <si>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</si>
  <si>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</si>
  <si>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</si>
  <si>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</si>
  <si>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</si>
  <si>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</si>
  <si>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</si>
  <si>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</si>
  <si>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</si>
  <si>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</si>
  <si>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</si>
  <si>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</si>
  <si>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</si>
  <si>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</si>
  <si>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</si>
  <si>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</si>
  <si>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</si>
  <si>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</si>
  <si>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</si>
  <si>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</si>
  <si>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</si>
  <si>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</si>
  <si>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</si>
  <si>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</si>
  <si>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</si>
  <si>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</si>
  <si>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</si>
  <si>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</si>
  <si>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</si>
  <si>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</si>
  <si>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</si>
  <si>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</si>
  <si>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</si>
  <si>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</si>
  <si>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</si>
  <si>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</si>
  <si>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</si>
  <si>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</si>
  <si>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</si>
  <si>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</si>
  <si>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</si>
  <si>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</si>
  <si>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</si>
  <si>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</si>
  <si>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</si>
  <si>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</si>
  <si>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</si>
  <si>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</si>
  <si>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</si>
  <si>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</si>
  <si>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</si>
  <si>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</si>
  <si>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</si>
  <si>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</si>
  <si>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</si>
  <si>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</si>
  <si>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</si>
  <si>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</si>
  <si>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</si>
  <si>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</si>
  <si>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</si>
  <si>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</si>
  <si>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</si>
  <si>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</si>
  <si>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</si>
  <si>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</si>
  <si>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</si>
  <si>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</si>
  <si>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</si>
  <si>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</si>
  <si>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</si>
  <si>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</si>
  <si>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</si>
  <si>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</si>
  <si>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</si>
  <si>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</si>
  <si>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</si>
  <si>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</si>
  <si>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</si>
  <si>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</si>
  <si>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</si>
  <si>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</si>
  <si>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</si>
  <si>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</si>
  <si>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</si>
  <si>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</si>
  <si>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</si>
  <si>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</si>
  <si>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</si>
  <si>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</si>
  <si>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</si>
  <si>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</si>
  <si>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</si>
  <si>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</si>
  <si>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</si>
  <si>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</si>
  <si>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</si>
  <si>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</si>
  <si>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</si>
  <si>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</si>
  <si>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</si>
  <si>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</si>
  <si>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</si>
  <si>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</si>
  <si>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</si>
  <si>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</si>
  <si>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</si>
  <si>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</si>
  <si>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</si>
  <si>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</si>
  <si>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</si>
  <si>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</si>
  <si>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</si>
  <si>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</si>
  <si>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</si>
  <si>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</si>
  <si>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</si>
  <si>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</si>
  <si>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</si>
  <si>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</si>
  <si>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</si>
  <si>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</si>
  <si>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</si>
  <si>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</si>
  <si>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</si>
  <si>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</si>
  <si>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</si>
  <si>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</si>
  <si>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</si>
  <si>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</si>
  <si>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</si>
  <si>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</si>
  <si>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</si>
  <si>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</si>
  <si>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</si>
  <si>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</si>
  <si>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</si>
  <si>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</si>
  <si>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</si>
  <si>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</si>
  <si>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</si>
  <si>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</si>
  <si>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</si>
  <si>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</si>
  <si>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</si>
  <si>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</si>
  <si>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</si>
  <si>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</si>
  <si>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</si>
  <si>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</si>
  <si>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</si>
  <si>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</si>
  <si>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</si>
  <si>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</si>
  <si>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</si>
  <si>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</si>
  <si>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</si>
  <si>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</si>
  <si>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</si>
  <si>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</si>
  <si>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</si>
  <si>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</si>
  <si>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</si>
  <si>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</si>
  <si>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</si>
  <si>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</si>
  <si>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</si>
  <si>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</si>
  <si>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</si>
  <si>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</si>
  <si>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</si>
  <si>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</si>
  <si>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</si>
  <si>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</si>
  <si>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</si>
  <si>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</si>
  <si>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</si>
  <si>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</si>
  <si>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</si>
  <si>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</si>
  <si>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</si>
  <si>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</si>
  <si>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</si>
  <si>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</si>
  <si>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</si>
  <si>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</si>
  <si>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</si>
  <si>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</si>
  <si>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</si>
  <si>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</si>
  <si>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</si>
  <si>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</si>
  <si>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</si>
  <si>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</si>
  <si>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</si>
  <si>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</si>
  <si>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</si>
  <si>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</si>
  <si>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</si>
  <si>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</si>
  <si>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</si>
  <si>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</si>
  <si>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</si>
  <si>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</si>
  <si>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</si>
  <si>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</si>
  <si>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</si>
  <si>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</si>
  <si>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</si>
  <si>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</si>
  <si>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</si>
  <si>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</si>
  <si>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</si>
  <si>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</si>
  <si>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</si>
  <si>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</si>
  <si>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</si>
  <si>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</si>
  <si>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</si>
  <si>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</si>
  <si>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</si>
  <si>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</si>
  <si>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</si>
  <si>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</si>
  <si>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</si>
  <si>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</si>
  <si>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</si>
  <si>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</si>
  <si>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</si>
  <si>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</si>
  <si>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</si>
  <si>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</si>
  <si>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</si>
  <si>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</si>
  <si>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</si>
  <si>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</si>
  <si>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</si>
  <si>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</si>
  <si>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</si>
  <si>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</si>
  <si>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</si>
  <si>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</si>
  <si>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</si>
  <si>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</si>
  <si>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</si>
  <si>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</si>
  <si>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</si>
  <si>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</si>
  <si>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</si>
  <si>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</si>
  <si>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</si>
  <si>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</si>
  <si>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</si>
  <si>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</si>
  <si>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</si>
  <si>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</si>
  <si>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</si>
  <si>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</si>
  <si>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</si>
  <si>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</si>
  <si>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</si>
  <si>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</si>
  <si>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</si>
  <si>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</si>
  <si>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</si>
  <si>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</si>
  <si>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</si>
  <si>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</si>
  <si>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</si>
  <si>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</si>
  <si>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</si>
  <si>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</si>
  <si>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</si>
  <si>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</si>
  <si>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</si>
  <si>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</si>
  <si>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</si>
  <si>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</si>
  <si>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</si>
  <si>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</si>
  <si>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</si>
  <si>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</si>
  <si>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</si>
  <si>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</si>
  <si>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</si>
  <si>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</si>
  <si>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</si>
  <si>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</si>
  <si>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</si>
  <si>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</si>
  <si>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</si>
  <si>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</si>
  <si>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</si>
  <si>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</si>
  <si>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</si>
  <si>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</si>
  <si>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</si>
  <si>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</si>
  <si>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</si>
  <si>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</si>
  <si>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</si>
  <si>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</si>
  <si>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</si>
  <si>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</si>
  <si>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</si>
  <si>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</si>
  <si>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</si>
  <si>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</si>
  <si>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</si>
  <si>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</si>
  <si>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</si>
  <si>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</si>
  <si>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</si>
  <si>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</si>
  <si>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</si>
  <si>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</si>
  <si>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</si>
  <si>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</si>
  <si>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</si>
  <si>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</si>
  <si>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</si>
  <si>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</si>
  <si>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</si>
  <si>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</si>
  <si>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</si>
  <si>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</si>
  <si>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</si>
  <si>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</si>
  <si>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</si>
  <si>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</si>
  <si>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</si>
  <si>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</si>
  <si>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</si>
  <si>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</si>
  <si>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</si>
  <si>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</si>
  <si>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</si>
  <si>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</si>
  <si>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</si>
  <si>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</si>
  <si>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</si>
  <si>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</si>
  <si>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</si>
  <si>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</si>
  <si>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</si>
  <si>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</si>
  <si>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</si>
  <si>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</si>
  <si>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</si>
  <si>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</si>
  <si>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</si>
  <si>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</si>
  <si>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</si>
  <si>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</si>
  <si>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</si>
  <si>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</si>
  <si>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</si>
  <si>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</si>
  <si>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</si>
  <si>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</si>
  <si>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</si>
  <si>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</si>
  <si>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</si>
  <si>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</si>
  <si>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</si>
  <si>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</si>
  <si>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</si>
  <si>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</si>
  <si>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</si>
  <si>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</si>
  <si>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</si>
  <si>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</si>
  <si>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</si>
  <si>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</si>
  <si>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</si>
  <si>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</si>
  <si>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</si>
  <si>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</si>
  <si>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</si>
  <si>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</si>
  <si>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</si>
  <si>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</si>
  <si>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</si>
  <si>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</si>
  <si>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</si>
  <si>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</si>
  <si>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</si>
  <si>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</si>
  <si>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</si>
  <si>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</si>
  <si>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</si>
  <si>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</si>
  <si>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</si>
  <si>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</si>
  <si>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</si>
  <si>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</si>
  <si>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</si>
  <si>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</si>
  <si>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</si>
  <si>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</si>
  <si>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</si>
  <si>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</si>
  <si>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</si>
  <si>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</si>
  <si>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</si>
  <si>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</si>
  <si>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</si>
  <si>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</si>
  <si>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</si>
  <si>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</si>
  <si>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</si>
  <si>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</si>
  <si>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</si>
  <si>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</si>
  <si>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</si>
  <si>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</si>
  <si>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</si>
  <si>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</si>
  <si>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</si>
  <si>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</si>
  <si>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</si>
  <si>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</si>
  <si>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</si>
  <si>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</si>
  <si>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</si>
  <si>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</si>
  <si>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</si>
  <si>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</si>
  <si>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</si>
  <si>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</si>
  <si>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</si>
  <si>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</si>
  <si>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</si>
  <si>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</si>
  <si>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</si>
  <si>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</si>
  <si>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</si>
  <si>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</si>
  <si>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</si>
  <si>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</si>
  <si>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</si>
  <si>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</si>
  <si>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</si>
  <si>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</si>
  <si>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</si>
  <si>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</si>
  <si>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</si>
  <si>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</si>
  <si>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</si>
  <si>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</si>
  <si>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</si>
  <si>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</si>
  <si>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</si>
  <si>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</si>
  <si>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</si>
  <si>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</si>
  <si>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</si>
  <si>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</si>
  <si>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</si>
  <si>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</si>
  <si>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</si>
  <si>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</si>
  <si>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</si>
  <si>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</si>
  <si>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</si>
  <si>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</si>
  <si>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</si>
  <si>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</si>
  <si>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</si>
  <si>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</si>
  <si>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</si>
  <si>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</si>
  <si>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</si>
  <si>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</si>
  <si>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</si>
  <si>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</si>
  <si>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</si>
  <si>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</si>
  <si>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</si>
  <si>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</si>
  <si>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</si>
  <si>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</si>
  <si>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</si>
  <si>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</si>
  <si>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</si>
  <si>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</si>
  <si>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</si>
  <si>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</si>
  <si>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</si>
  <si>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</si>
  <si>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</si>
  <si>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</si>
  <si>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</si>
  <si>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</si>
  <si>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</si>
  <si>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</si>
  <si>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</si>
  <si>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</si>
  <si>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</si>
  <si>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</si>
  <si>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</si>
  <si>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</si>
  <si>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</si>
  <si>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</si>
  <si>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</si>
  <si>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</si>
  <si>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</si>
  <si>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</si>
  <si>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</si>
  <si>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</si>
  <si>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</si>
  <si>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</si>
  <si>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</si>
  <si>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</si>
  <si>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</si>
  <si>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</si>
  <si>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</si>
  <si>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</si>
  <si>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</si>
  <si>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</si>
  <si>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</si>
  <si>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</si>
  <si>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</si>
  <si>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</si>
  <si>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</si>
  <si>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</si>
  <si>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</si>
  <si>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</si>
  <si>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</si>
  <si>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</si>
  <si>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</si>
  <si>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</si>
  <si>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</si>
  <si>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</si>
  <si>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</si>
  <si>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</si>
  <si>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</si>
  <si>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</si>
  <si>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</si>
  <si>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</si>
  <si>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</si>
  <si>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</si>
  <si>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</si>
  <si>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</si>
  <si>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</si>
  <si>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</si>
  <si>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</si>
  <si>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</si>
  <si>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</si>
  <si>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</si>
  <si>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</si>
  <si>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</si>
  <si>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</si>
  <si>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</si>
  <si>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</si>
  <si>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</si>
  <si>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</si>
  <si>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</si>
  <si>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</si>
  <si>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</si>
  <si>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</si>
  <si>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</si>
  <si>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</si>
  <si>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</si>
  <si>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</si>
  <si>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</si>
  <si>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</si>
  <si>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</si>
  <si>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</si>
  <si>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</si>
  <si>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</si>
  <si>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</si>
  <si>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</si>
  <si>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</si>
  <si>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</si>
  <si>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</si>
  <si>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</si>
  <si>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</si>
  <si>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</si>
  <si>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</si>
  <si>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</si>
  <si>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</si>
  <si>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</si>
  <si>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</si>
  <si>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</si>
  <si>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</si>
  <si>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</si>
  <si>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</si>
  <si>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</si>
  <si>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</si>
  <si>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</si>
  <si>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</si>
  <si>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</si>
  <si>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</si>
  <si>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</si>
  <si>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</si>
  <si>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</si>
  <si>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</si>
  <si>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</si>
  <si>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</si>
  <si>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</si>
  <si>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</si>
  <si>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</si>
  <si>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</si>
  <si>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</si>
  <si>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</si>
  <si>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</si>
  <si>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</si>
  <si>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</si>
  <si>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</si>
  <si>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</si>
  <si>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</si>
  <si>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</si>
  <si>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</si>
  <si>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</si>
  <si>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</si>
  <si>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</si>
  <si>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</si>
  <si>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</si>
  <si>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</si>
  <si>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</si>
  <si>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</si>
  <si>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</si>
  <si>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</si>
  <si>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</si>
  <si>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</si>
  <si>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</si>
  <si>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</si>
  <si>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</si>
  <si>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</si>
  <si>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</si>
  <si>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</si>
  <si>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</si>
  <si>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</si>
  <si>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</si>
  <si>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</si>
  <si>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</si>
  <si>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</si>
  <si>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</si>
  <si>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</si>
  <si>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</si>
  <si>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</si>
  <si>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</si>
  <si>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</si>
  <si>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</si>
  <si>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</si>
  <si>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</si>
  <si>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</si>
  <si>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</si>
  <si>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</si>
  <si>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</si>
  <si>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</si>
  <si>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</si>
  <si>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</si>
  <si>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</si>
  <si>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</si>
  <si>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</si>
  <si>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</si>
  <si>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</si>
  <si>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</si>
  <si>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</si>
  <si>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</si>
  <si>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</si>
  <si>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</si>
  <si>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</si>
  <si>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</si>
  <si>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</si>
  <si>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</si>
  <si>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</si>
  <si>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</si>
  <si>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</si>
  <si>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</si>
  <si>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</si>
  <si>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</si>
  <si>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</si>
  <si>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</si>
  <si>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</si>
  <si>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</si>
  <si>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</si>
  <si>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</si>
  <si>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</si>
  <si>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</si>
  <si>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</si>
  <si>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</si>
  <si>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</si>
  <si>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</si>
  <si>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</si>
  <si>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</si>
  <si>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</si>
  <si>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</si>
  <si>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</si>
  <si>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</si>
  <si>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</si>
  <si>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</si>
  <si>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</si>
  <si>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</si>
  <si>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</si>
  <si>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</si>
  <si>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</si>
  <si>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</si>
  <si>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</si>
  <si>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</si>
  <si>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</si>
  <si>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</si>
  <si>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</si>
  <si>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</si>
  <si>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</si>
  <si>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</si>
  <si>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</si>
  <si>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</si>
  <si>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</si>
  <si>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</si>
  <si>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</si>
  <si>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</si>
  <si>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</si>
  <si>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</si>
  <si>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</si>
  <si>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</si>
  <si>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</si>
  <si>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</si>
  <si>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</si>
  <si>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</si>
  <si>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</si>
  <si>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</si>
  <si>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</si>
  <si>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</si>
  <si>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</si>
  <si>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</si>
  <si>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</si>
  <si>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</si>
  <si>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</si>
  <si>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</si>
  <si>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</si>
  <si>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</si>
  <si>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</si>
  <si>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</si>
  <si>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</si>
  <si>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</si>
  <si>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</si>
  <si>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</si>
  <si>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</si>
  <si>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</si>
  <si>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</si>
  <si>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</si>
  <si>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</si>
  <si>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</si>
  <si>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</si>
  <si>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</si>
  <si>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</si>
  <si>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</si>
  <si>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</si>
  <si>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</si>
  <si>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</si>
  <si>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</si>
  <si>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</si>
  <si>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</si>
  <si>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</si>
  <si>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</si>
  <si>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</si>
  <si>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</si>
  <si>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</si>
  <si>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</si>
  <si>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</si>
  <si>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</si>
  <si>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</si>
  <si>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</si>
  <si>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</si>
  <si>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</si>
  <si>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</si>
  <si>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</si>
  <si>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</si>
  <si>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</si>
  <si>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</si>
  <si>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</si>
  <si>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</si>
  <si>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</si>
  <si>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</si>
  <si>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</si>
  <si>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</si>
  <si>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</si>
  <si>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</si>
  <si>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</si>
  <si>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</si>
  <si>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</si>
  <si>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</si>
  <si>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</si>
  <si>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</si>
  <si>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</si>
  <si>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</si>
  <si>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</si>
  <si>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</si>
  <si>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</si>
  <si>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</si>
  <si>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</si>
  <si>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</si>
  <si>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</si>
  <si>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</si>
  <si>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</si>
  <si>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</si>
  <si>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</si>
  <si>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</si>
  <si>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</si>
  <si>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</si>
  <si>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</si>
  <si>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</si>
  <si>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</si>
  <si>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</si>
  <si>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</si>
  <si>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</si>
  <si>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</si>
  <si>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</si>
  <si>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</si>
  <si>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</si>
  <si>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</si>
  <si>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</si>
  <si>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</si>
  <si>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</si>
  <si>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</si>
  <si>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</si>
  <si>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</si>
  <si>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</si>
  <si>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</si>
  <si>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</si>
  <si>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</si>
  <si>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</si>
  <si>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</si>
  <si>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</si>
  <si>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</si>
  <si>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</si>
  <si>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</si>
  <si>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</si>
  <si>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</si>
  <si>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</si>
  <si>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</si>
  <si>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</si>
  <si>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</si>
  <si>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</si>
  <si>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</si>
  <si>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</si>
  <si>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</si>
  <si>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</si>
  <si>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</si>
  <si>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</si>
  <si>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</si>
  <si>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</si>
  <si>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</si>
  <si>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</si>
  <si>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</si>
  <si>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</si>
  <si>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</si>
  <si>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</si>
  <si>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</si>
  <si>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</si>
  <si>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</si>
  <si>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</si>
  <si>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</si>
  <si>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</si>
  <si>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</si>
  <si>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</si>
  <si>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</si>
  <si>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</si>
  <si>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</si>
  <si>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</si>
  <si>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</si>
  <si>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</si>
  <si>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</si>
  <si>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</si>
  <si>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</si>
  <si>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</si>
  <si>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</si>
  <si>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</si>
  <si>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</si>
  <si>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</si>
  <si>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</si>
  <si>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</si>
  <si>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</si>
  <si>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</si>
  <si>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</si>
  <si>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</si>
  <si>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</si>
  <si>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</si>
  <si>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</si>
  <si>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</si>
  <si>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</si>
  <si>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</si>
  <si>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</si>
  <si>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</si>
  <si>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</si>
  <si>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</si>
  <si>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</si>
  <si>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</si>
  <si>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</si>
  <si>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</si>
  <si>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</si>
  <si>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</si>
  <si>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</si>
  <si>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</si>
  <si>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</si>
  <si>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</si>
  <si>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</si>
  <si>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</si>
  <si>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</si>
  <si>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</si>
  <si>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</si>
  <si>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</si>
  <si>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</si>
  <si>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</si>
  <si>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</si>
  <si>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</si>
  <si>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</si>
  <si>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</si>
  <si>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</si>
  <si>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</si>
  <si>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</si>
  <si>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</si>
  <si>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</si>
  <si>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</si>
  <si>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</si>
  <si>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</si>
  <si>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</si>
  <si>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</si>
  <si>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</si>
  <si>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</si>
  <si>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</si>
  <si>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</si>
  <si>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</si>
  <si>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</si>
  <si>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</si>
  <si>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</si>
  <si>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</si>
  <si>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</si>
  <si>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</si>
  <si>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</si>
  <si>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</si>
  <si>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</si>
  <si>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</si>
  <si>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</si>
  <si>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</si>
  <si>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</si>
  <si>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</si>
  <si>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</si>
  <si>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</si>
  <si>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</si>
  <si>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</si>
  <si>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</si>
  <si>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</si>
  <si>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</si>
  <si>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</si>
  <si>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</si>
  <si>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</si>
  <si>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</si>
  <si>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</si>
  <si>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</si>
  <si>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</si>
  <si>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</si>
  <si>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</si>
  <si>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</si>
  <si>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</si>
  <si>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</si>
  <si>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</si>
  <si>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</si>
  <si>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</si>
  <si>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</si>
  <si>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</si>
  <si>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</si>
  <si>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</si>
  <si>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</si>
  <si>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</si>
  <si>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</si>
  <si>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</si>
  <si>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</si>
  <si>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</si>
  <si>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</si>
  <si>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</si>
  <si>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</si>
  <si>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</si>
  <si>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</si>
  <si>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</si>
  <si>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</si>
  <si>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</si>
  <si>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</si>
  <si>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</si>
  <si>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</si>
  <si>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</si>
  <si>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</si>
  <si>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</si>
  <si>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</si>
  <si>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</si>
  <si>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</si>
  <si>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</si>
  <si>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</si>
  <si>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</si>
  <si>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</si>
  <si>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</si>
  <si>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</si>
  <si>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</si>
  <si>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</si>
  <si>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</si>
  <si>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</si>
  <si>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</si>
  <si>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</si>
  <si>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</si>
  <si>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</si>
  <si>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</si>
  <si>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</si>
  <si>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</si>
  <si>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</si>
  <si>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</si>
  <si>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</si>
  <si>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</si>
  <si>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</si>
  <si>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</si>
  <si>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</si>
  <si>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</si>
  <si>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</si>
  <si>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</si>
  <si>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</si>
  <si>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</si>
  <si>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</si>
  <si>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</si>
  <si>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</si>
  <si>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</si>
  <si>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</si>
  <si>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</si>
  <si>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</si>
  <si>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</si>
  <si>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</si>
  <si>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</si>
  <si>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</si>
  <si>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</si>
  <si>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</si>
  <si>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</si>
  <si>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</si>
  <si>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</si>
  <si>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</si>
  <si>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</si>
  <si>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</si>
  <si>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</si>
  <si>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</si>
  <si>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</si>
  <si>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</si>
  <si>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</si>
  <si>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</si>
  <si>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</si>
  <si>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</si>
  <si>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</si>
  <si>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</si>
  <si>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</si>
  <si>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</si>
  <si>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</si>
  <si>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</si>
  <si>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</si>
  <si>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</si>
  <si>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</si>
  <si>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</si>
  <si>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</si>
  <si>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</si>
  <si>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</si>
  <si>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</si>
  <si>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</si>
  <si>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</si>
  <si>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</si>
  <si>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</si>
  <si>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</si>
  <si>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</si>
  <si>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</si>
  <si>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</si>
  <si>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</si>
  <si>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</si>
  <si>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</si>
  <si>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</si>
  <si>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</si>
  <si>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</si>
  <si>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</si>
  <si>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</si>
  <si>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</si>
  <si>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</si>
  <si>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</si>
  <si>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</si>
  <si>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</si>
  <si>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</si>
  <si>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</si>
  <si>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</si>
  <si>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</si>
  <si>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</si>
  <si>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</si>
  <si>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</si>
  <si>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</si>
  <si>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</si>
  <si>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</si>
  <si>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</si>
  <si>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</si>
  <si>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</si>
  <si>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</si>
  <si>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</si>
  <si>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</si>
  <si>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</si>
  <si>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</si>
  <si>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</si>
  <si>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</si>
  <si>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</si>
  <si>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</si>
  <si>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</si>
  <si>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</si>
  <si>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</si>
  <si>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</si>
  <si>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</si>
  <si>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</si>
  <si>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</si>
  <si>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</si>
  <si>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</si>
  <si>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</si>
  <si>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</si>
  <si>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</si>
  <si>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</si>
  <si>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</si>
  <si>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</si>
  <si>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</si>
  <si>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</si>
  <si>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</si>
  <si>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</si>
  <si>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</si>
  <si>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</si>
  <si>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</si>
  <si>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</si>
  <si>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</si>
  <si>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</si>
  <si>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</si>
  <si>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</si>
  <si>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</si>
  <si>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</si>
  <si>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</si>
  <si>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</si>
  <si>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</si>
  <si>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</si>
  <si>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</si>
  <si>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</si>
  <si>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</si>
  <si>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</si>
  <si>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</si>
  <si>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</si>
  <si>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</si>
  <si>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</si>
  <si>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</si>
  <si>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</si>
  <si>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</si>
  <si>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</si>
  <si>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</si>
  <si>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</si>
  <si>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</si>
  <si>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</si>
  <si>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</si>
  <si>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</si>
  <si>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</si>
  <si>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</si>
  <si>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</si>
  <si>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</si>
  <si>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</si>
  <si>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</si>
  <si>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</si>
  <si>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</si>
  <si>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</si>
  <si>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</si>
  <si>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</si>
  <si>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</si>
  <si>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</si>
  <si>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</si>
  <si>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</si>
  <si>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</si>
  <si>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</si>
  <si>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</si>
  <si>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</si>
  <si>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</si>
  <si>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</si>
  <si>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</si>
  <si>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</si>
  <si>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</si>
  <si>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</si>
  <si>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</si>
  <si>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</si>
  <si>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</si>
  <si>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</si>
  <si>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</si>
  <si>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</si>
  <si>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</si>
  <si>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</si>
  <si>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</si>
  <si>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</si>
  <si>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</si>
  <si>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</si>
  <si>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</si>
  <si>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</si>
  <si>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</si>
  <si>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</si>
  <si>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</si>
  <si>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</si>
  <si>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</si>
  <si>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</si>
  <si>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</si>
  <si>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</si>
  <si>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</si>
  <si>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</si>
  <si>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</si>
  <si>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</si>
  <si>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</si>
  <si>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</si>
  <si>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</si>
  <si>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</si>
  <si>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</si>
  <si>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</si>
  <si>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</si>
  <si>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</si>
  <si>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</si>
  <si>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</si>
  <si>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</si>
  <si>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</si>
  <si>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</si>
  <si>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</si>
  <si>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</si>
  <si>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</si>
  <si>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</si>
  <si>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</si>
  <si>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</si>
  <si>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</si>
  <si>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</si>
  <si>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</si>
  <si>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</si>
  <si>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</si>
  <si>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</si>
  <si>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</si>
  <si>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</si>
  <si>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</si>
  <si>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</si>
  <si>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</si>
  <si>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</si>
  <si>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</si>
  <si>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</si>
  <si>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</si>
  <si>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</si>
  <si>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</si>
  <si>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</si>
  <si>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</si>
  <si>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</si>
  <si>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</si>
  <si>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</si>
  <si>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</si>
  <si>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</si>
  <si>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</si>
  <si>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</si>
  <si>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</si>
  <si>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</si>
  <si>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</si>
  <si>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</si>
  <si>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</si>
  <si>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</si>
  <si>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</si>
  <si>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</si>
  <si>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</si>
  <si>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</si>
  <si>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</si>
  <si>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</si>
  <si>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</si>
  <si>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</si>
  <si>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</si>
  <si>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</si>
  <si>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</si>
  <si>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</si>
  <si>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</si>
  <si>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</si>
  <si>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</si>
  <si>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</si>
  <si>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</si>
  <si>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</si>
  <si>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</si>
  <si>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</si>
  <si>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</si>
  <si>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</si>
  <si>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</si>
  <si>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</si>
  <si>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</si>
  <si>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</si>
  <si>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</si>
  <si>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</si>
  <si>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</si>
  <si>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</si>
  <si>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</si>
  <si>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</si>
  <si>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</si>
  <si>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</si>
  <si>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</si>
  <si>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</si>
  <si>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</si>
  <si>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</si>
  <si>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</si>
  <si>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</si>
  <si>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</si>
  <si>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</si>
  <si>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</si>
  <si>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</si>
  <si>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</si>
  <si>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</si>
  <si>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</si>
  <si>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</si>
  <si>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</si>
  <si>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</si>
  <si>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</si>
  <si>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</si>
  <si>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</si>
  <si>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</si>
  <si>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</si>
  <si>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</si>
  <si>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</si>
  <si>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</si>
  <si>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</si>
  <si>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</si>
  <si>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</si>
  <si>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</si>
  <si>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</si>
  <si>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</si>
  <si>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</si>
  <si>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</si>
  <si>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</si>
  <si>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</si>
  <si>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</si>
  <si>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</si>
  <si>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</si>
  <si>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</si>
  <si>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</si>
  <si>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</si>
  <si>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</si>
  <si>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</si>
  <si>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</si>
  <si>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</si>
  <si>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</si>
  <si>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</si>
  <si>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</si>
  <si>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</si>
  <si>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</si>
  <si>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</si>
  <si>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</si>
  <si>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</si>
  <si>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</si>
  <si>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</si>
  <si>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</si>
  <si>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</si>
  <si>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</si>
  <si>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</si>
  <si>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</si>
  <si>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</si>
  <si>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</si>
  <si>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</si>
  <si>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</si>
  <si>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</si>
  <si>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</si>
  <si>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</si>
  <si>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</si>
  <si>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</si>
  <si>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</si>
  <si>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</si>
  <si>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</si>
  <si>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</si>
  <si>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</si>
  <si>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</si>
  <si>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</si>
  <si>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</si>
  <si>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</si>
  <si>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</si>
  <si>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</si>
  <si>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</si>
  <si>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</si>
  <si>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</si>
  <si>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</si>
  <si>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</si>
  <si>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</si>
  <si>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</si>
  <si>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</si>
  <si>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</si>
  <si>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</si>
  <si>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</si>
  <si>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</si>
  <si>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</si>
  <si>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</si>
  <si>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</si>
  <si>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</si>
  <si>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</si>
  <si>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</si>
  <si>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</si>
  <si>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</si>
  <si>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</si>
  <si>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</si>
  <si>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</si>
  <si>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</si>
  <si>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</si>
  <si>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</si>
  <si>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</si>
  <si>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</si>
  <si>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</si>
  <si>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</si>
  <si>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</si>
  <si>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</si>
  <si>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</si>
  <si>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</si>
  <si>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</si>
  <si>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</si>
  <si>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</si>
  <si>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</si>
  <si>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</si>
  <si>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</si>
  <si>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</si>
  <si>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</si>
  <si>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</si>
  <si>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</si>
  <si>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</si>
  <si>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</si>
  <si>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</si>
  <si>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</si>
  <si>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</si>
  <si>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</si>
  <si>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</si>
  <si>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</si>
  <si>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</si>
  <si>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</si>
  <si>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</si>
  <si>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</si>
  <si>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</si>
  <si>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</si>
  <si>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</si>
  <si>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</si>
  <si>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</si>
  <si>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</si>
  <si>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</si>
  <si>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</si>
  <si>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</si>
  <si>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</si>
  <si>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</si>
  <si>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</si>
  <si>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</si>
  <si>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</si>
  <si>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</si>
  <si>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</si>
  <si>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</si>
  <si>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</si>
  <si>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</si>
  <si>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</si>
  <si>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</si>
  <si>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</si>
  <si>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</si>
  <si>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</si>
  <si>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</si>
  <si>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</si>
  <si>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</si>
  <si>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</si>
  <si>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</si>
  <si>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</si>
  <si>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</si>
  <si>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</si>
  <si>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</si>
  <si>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</si>
  <si>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</si>
  <si>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</si>
  <si>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</si>
  <si>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</si>
  <si>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</si>
  <si>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</si>
  <si>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</si>
  <si>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</si>
  <si>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</si>
  <si>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</si>
  <si>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</si>
  <si>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</si>
  <si>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</si>
  <si>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</si>
  <si>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</si>
  <si>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</si>
  <si>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</si>
  <si>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</si>
  <si>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</si>
  <si>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</si>
  <si>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</si>
  <si>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</si>
  <si>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</si>
  <si>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</si>
  <si>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</si>
  <si>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</si>
  <si>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</si>
  <si>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</si>
  <si>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</si>
  <si>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</si>
  <si>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</si>
  <si>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</si>
  <si>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</si>
  <si>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</si>
  <si>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</si>
  <si>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</si>
  <si>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</si>
  <si>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</si>
  <si>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</si>
  <si>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</si>
  <si>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</si>
  <si>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</si>
  <si>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</si>
  <si>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</si>
  <si>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</si>
  <si>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</si>
  <si>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</si>
  <si>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</si>
  <si>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</si>
  <si>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</si>
  <si>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</si>
  <si>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</si>
  <si>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</si>
  <si>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</si>
  <si>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</si>
  <si>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</si>
  <si>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</si>
  <si>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</si>
  <si>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</si>
  <si>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</si>
  <si>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</si>
  <si>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</si>
  <si>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</si>
  <si>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</si>
  <si>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</si>
  <si>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</si>
  <si>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</si>
  <si>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</si>
  <si>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</si>
  <si>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</si>
  <si>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</si>
  <si>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</si>
  <si>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</si>
  <si>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</si>
  <si>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</si>
  <si>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</si>
  <si>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</si>
  <si>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</si>
  <si>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</si>
  <si>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</si>
  <si>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</si>
  <si>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</si>
  <si>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</si>
  <si>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</si>
  <si>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</si>
  <si>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</si>
  <si>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</si>
  <si>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</si>
  <si>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</si>
  <si>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</si>
  <si>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</si>
  <si>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</si>
  <si>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</si>
  <si>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</si>
  <si>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</si>
  <si>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</si>
  <si>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</si>
  <si>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</si>
  <si>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</si>
  <si>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</si>
  <si>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</si>
  <si>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</si>
  <si>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</si>
  <si>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</si>
  <si>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</si>
  <si>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</si>
  <si>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</si>
  <si>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</si>
  <si>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</si>
  <si>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</si>
  <si>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</si>
  <si>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</si>
  <si>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</si>
  <si>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</si>
  <si>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</si>
  <si>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</si>
  <si>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</si>
  <si>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</si>
  <si>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</si>
  <si>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</si>
  <si>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</si>
  <si>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</si>
  <si>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</si>
  <si>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</si>
  <si>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</si>
  <si>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</si>
  <si>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</si>
  <si>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</si>
  <si>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</si>
  <si>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</si>
  <si>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</si>
  <si>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</si>
  <si>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</si>
  <si>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</si>
  <si>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</si>
  <si>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</si>
  <si>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</si>
  <si>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</si>
  <si>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</si>
  <si>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</si>
  <si>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</si>
  <si>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</si>
  <si>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</si>
  <si>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</si>
  <si>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</si>
  <si>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</si>
  <si>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</si>
  <si>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</si>
  <si>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</si>
  <si>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</si>
  <si>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</si>
  <si>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</si>
  <si>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</si>
  <si>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</si>
  <si>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</si>
  <si>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</si>
  <si>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</si>
  <si>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</si>
  <si>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</si>
  <si>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</si>
  <si>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</si>
  <si>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</si>
  <si>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</si>
  <si>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</si>
  <si>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</si>
  <si>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</si>
  <si>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</si>
  <si>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</si>
  <si>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</si>
  <si>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</si>
  <si>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</si>
  <si>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</si>
  <si>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</si>
  <si>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</si>
  <si>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</si>
  <si>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</si>
  <si>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</si>
  <si>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</si>
  <si>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</si>
  <si>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</si>
  <si>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</si>
  <si>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</si>
  <si>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</si>
  <si>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</si>
  <si>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</si>
  <si>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</si>
  <si>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</si>
  <si>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</si>
  <si>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</si>
  <si>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</si>
  <si>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</si>
  <si>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</si>
  <si>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</si>
  <si>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</si>
  <si>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</si>
  <si>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</si>
  <si>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</si>
  <si>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</si>
  <si>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</si>
  <si>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</si>
  <si>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</si>
  <si>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</si>
  <si>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</si>
  <si>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</si>
  <si>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</si>
  <si>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</si>
  <si>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</si>
  <si>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</si>
  <si>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</si>
  <si>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</si>
  <si>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</si>
  <si>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</si>
  <si>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</si>
  <si>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</si>
  <si>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</si>
  <si>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</si>
  <si>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</si>
  <si>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</si>
  <si>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</si>
  <si>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</si>
  <si>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</si>
  <si>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</si>
  <si>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</si>
  <si>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</si>
  <si>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</si>
  <si>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</si>
  <si>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</si>
  <si>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</si>
  <si>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</si>
  <si>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</si>
  <si>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</si>
  <si>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</si>
  <si>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</si>
  <si>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</si>
  <si>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</si>
  <si>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</si>
  <si>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</si>
  <si>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</si>
  <si>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</si>
  <si>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</si>
  <si>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</si>
  <si>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</si>
  <si>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</si>
  <si>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</si>
  <si>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</si>
  <si>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</si>
  <si>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</si>
  <si>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</si>
  <si>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</si>
  <si>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</si>
  <si>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</si>
  <si>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</si>
  <si>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</si>
  <si>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</si>
  <si>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</si>
  <si>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</si>
  <si>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</si>
  <si>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</si>
  <si>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</si>
  <si>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</si>
  <si>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</si>
  <si>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</si>
  <si>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</si>
  <si>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</si>
  <si>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</si>
  <si>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</si>
  <si>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</si>
  <si>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</si>
  <si>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</si>
  <si>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</si>
  <si>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</si>
  <si>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</si>
  <si>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</si>
  <si>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</si>
  <si>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</si>
  <si>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</si>
  <si>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</si>
  <si>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</si>
  <si>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</si>
  <si>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</si>
  <si>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</si>
  <si>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</si>
  <si>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</si>
  <si>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</si>
  <si>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</si>
  <si>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</si>
  <si>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</si>
  <si>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</si>
  <si>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</si>
  <si>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</si>
  <si>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</si>
  <si>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</si>
  <si>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</si>
  <si>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</si>
  <si>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</si>
  <si>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</si>
  <si>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</si>
  <si>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</si>
  <si>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</si>
  <si>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</si>
  <si>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</si>
  <si>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</si>
  <si>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</si>
  <si>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</si>
  <si>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</si>
  <si>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</si>
  <si>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</si>
  <si>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</si>
  <si>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</si>
  <si>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</si>
  <si>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</si>
  <si>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</si>
  <si>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</si>
  <si>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</si>
  <si>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</si>
  <si>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</si>
  <si>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</si>
  <si>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</si>
  <si>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</si>
  <si>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</si>
  <si>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</si>
  <si>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</si>
  <si>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</si>
  <si>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</si>
  <si>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</si>
  <si>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</si>
  <si>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</si>
  <si>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</si>
  <si>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</si>
  <si>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</si>
  <si>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</si>
  <si>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</si>
  <si>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</si>
  <si>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</si>
  <si>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</si>
  <si>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</si>
  <si>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</si>
  <si>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</si>
  <si>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</si>
  <si>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</si>
  <si>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</si>
  <si>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</si>
  <si>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</si>
  <si>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</si>
  <si>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</si>
  <si>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</si>
  <si>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</si>
  <si>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</si>
  <si>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</si>
  <si>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</si>
  <si>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</si>
  <si>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</si>
  <si>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</si>
  <si>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</si>
  <si>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</si>
  <si>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</si>
  <si>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</si>
  <si>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</si>
  <si>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</si>
  <si>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</si>
  <si>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</si>
  <si>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</si>
  <si>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</si>
  <si>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</si>
  <si>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</si>
  <si>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</si>
  <si>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</si>
  <si>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</si>
  <si>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</si>
  <si>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</si>
  <si>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</si>
  <si>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</si>
  <si>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</si>
  <si>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</si>
  <si>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</si>
  <si>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</si>
  <si>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</si>
  <si>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</si>
  <si>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</si>
  <si>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</si>
  <si>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</si>
  <si>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</si>
  <si>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</si>
  <si>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</si>
  <si>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</si>
  <si>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</si>
  <si>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</si>
  <si>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</si>
  <si>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</si>
  <si>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</si>
  <si>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</si>
  <si>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</si>
  <si>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</si>
  <si>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</si>
  <si>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</si>
  <si>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</si>
  <si>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</si>
  <si>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</si>
  <si>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</si>
  <si>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</si>
  <si>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</si>
  <si>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</si>
  <si>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</si>
  <si>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</si>
  <si>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</si>
  <si>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</si>
  <si>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</si>
  <si>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</si>
  <si>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</si>
  <si>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</si>
  <si>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</si>
  <si>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</si>
  <si>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</si>
  <si>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</si>
  <si>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</si>
  <si>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</si>
  <si>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</si>
  <si>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</si>
  <si>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</si>
  <si>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</si>
  <si>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</si>
  <si>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</si>
  <si>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</si>
  <si>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</si>
  <si>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</si>
  <si>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</si>
  <si>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</si>
  <si>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</si>
  <si>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</si>
  <si>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</si>
  <si>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</si>
  <si>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</si>
  <si>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</si>
  <si>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</si>
  <si>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</si>
  <si>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</si>
  <si>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</si>
  <si>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</si>
  <si>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</si>
  <si>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</si>
  <si>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</si>
  <si>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</si>
  <si>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</si>
  <si>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</si>
  <si>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</si>
  <si>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</si>
  <si>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</si>
  <si>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</si>
  <si>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</si>
  <si>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</si>
  <si>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</si>
  <si>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</si>
  <si>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</si>
  <si>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</si>
  <si>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</si>
  <si>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</si>
  <si>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</si>
  <si>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</si>
  <si>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</si>
  <si>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</si>
  <si>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</si>
  <si>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</si>
  <si>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</si>
  <si>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</si>
  <si>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</si>
  <si>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</si>
  <si>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</si>
  <si>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</si>
  <si>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</si>
  <si>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</si>
  <si>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</si>
  <si>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</si>
  <si>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</si>
  <si>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</si>
  <si>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</si>
  <si>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</si>
  <si>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</si>
  <si>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</si>
  <si>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</si>
  <si>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</si>
  <si>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</si>
  <si>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</si>
  <si>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</si>
  <si>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</si>
  <si>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</si>
  <si>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</si>
  <si>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</si>
  <si>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</si>
  <si>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</si>
  <si>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</si>
  <si>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</si>
  <si>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</si>
  <si>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</si>
  <si>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</si>
  <si>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</si>
  <si>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</si>
  <si>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</si>
  <si>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</si>
  <si>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</si>
  <si>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</si>
  <si>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</si>
  <si>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</si>
  <si>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</si>
  <si>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</si>
  <si>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</si>
  <si>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</si>
  <si>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</si>
  <si>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</si>
  <si>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</si>
  <si>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</si>
  <si>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</si>
  <si>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</si>
  <si>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</si>
  <si>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</si>
  <si>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</si>
  <si>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</si>
  <si>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</si>
  <si>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</si>
  <si>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</si>
  <si>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</si>
  <si>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</si>
  <si>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</si>
  <si>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</si>
  <si>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</si>
  <si>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</si>
  <si>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</si>
  <si>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</si>
  <si>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</si>
  <si>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</si>
  <si>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</si>
  <si>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</si>
  <si>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</si>
  <si>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</si>
  <si>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</si>
  <si>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</si>
  <si>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</si>
  <si>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</si>
  <si>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</si>
  <si>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</si>
  <si>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</si>
  <si>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</si>
  <si>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</si>
  <si>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</si>
  <si>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</si>
  <si>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</si>
  <si>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</si>
  <si>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</si>
  <si>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</si>
  <si>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</si>
  <si>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</si>
  <si>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</si>
  <si>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</si>
  <si>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</si>
  <si>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</si>
  <si>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</si>
  <si>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</si>
  <si>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</si>
  <si>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</si>
  <si>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</si>
  <si>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</si>
  <si>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</si>
  <si>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</si>
  <si>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</si>
  <si>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</si>
  <si>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</si>
  <si>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</si>
  <si>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</si>
  <si>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</si>
  <si>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</si>
  <si>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</si>
  <si>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</si>
  <si>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</si>
  <si>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</si>
  <si>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</si>
  <si>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</si>
  <si>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</si>
  <si>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</si>
  <si>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</si>
  <si>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</si>
  <si>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</si>
  <si>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</si>
  <si>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</si>
  <si>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</si>
  <si>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</si>
  <si>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</si>
  <si>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</si>
  <si>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</si>
  <si>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</si>
  <si>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</si>
  <si>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</si>
  <si>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</si>
  <si>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</si>
  <si>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</si>
  <si>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</si>
  <si>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</si>
  <si>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</si>
  <si>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</si>
  <si>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</si>
  <si>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</si>
  <si>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</si>
  <si>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</si>
  <si>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</si>
  <si>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</si>
  <si>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</si>
  <si>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</si>
  <si>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</si>
  <si>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</si>
  <si>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</si>
  <si>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</si>
  <si>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</si>
  <si>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</si>
  <si>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</si>
  <si>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</si>
  <si>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</si>
  <si>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</si>
  <si>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</si>
  <si>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</si>
  <si>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</si>
  <si>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</si>
  <si>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</si>
  <si>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</si>
  <si>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</si>
  <si>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</si>
  <si>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</si>
  <si>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</si>
  <si>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</si>
  <si>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</si>
  <si>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</si>
  <si>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</si>
  <si>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</si>
  <si>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</si>
  <si>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</si>
  <si>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</si>
  <si>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</si>
  <si>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</si>
  <si>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</si>
  <si>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</si>
  <si>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</si>
  <si>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</si>
  <si>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</si>
  <si>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</si>
  <si>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</si>
  <si>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</si>
  <si>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</si>
  <si>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</si>
  <si>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</si>
  <si>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</si>
  <si>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</si>
  <si>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</si>
  <si>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</si>
  <si>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</si>
  <si>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</si>
  <si>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</si>
  <si>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</si>
  <si>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</si>
  <si>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</si>
  <si>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</si>
  <si>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</si>
  <si>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</si>
  <si>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</si>
  <si>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</si>
  <si>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</si>
  <si>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</si>
  <si>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</si>
  <si>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</si>
  <si>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</si>
  <si>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</si>
  <si>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</si>
  <si>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</si>
  <si>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</si>
  <si>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</si>
  <si>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</si>
  <si>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</si>
  <si>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</si>
  <si>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</si>
  <si>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</si>
  <si>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</si>
  <si>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</si>
  <si>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</si>
  <si>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</si>
  <si>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</si>
  <si>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</si>
  <si>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</si>
  <si>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</si>
  <si>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</si>
  <si>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</si>
  <si>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</si>
  <si>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</si>
  <si>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</si>
  <si>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</si>
  <si>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</si>
  <si>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</si>
  <si>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</si>
  <si>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</si>
  <si>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</si>
  <si>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</si>
  <si>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</si>
  <si>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</si>
  <si>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</si>
  <si>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</si>
  <si>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</si>
  <si>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</si>
  <si>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</si>
  <si>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</si>
  <si>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</si>
  <si>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</si>
  <si>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</si>
  <si>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</si>
  <si>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</si>
  <si>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</si>
  <si>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</si>
  <si>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</si>
  <si>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</si>
  <si>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</si>
  <si>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</si>
  <si>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</si>
  <si>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</si>
  <si>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</si>
  <si>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</si>
  <si>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</si>
  <si>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</si>
  <si>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</si>
  <si>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</si>
  <si>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</si>
  <si>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</si>
  <si>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</si>
  <si>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</si>
  <si>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</si>
  <si>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</si>
  <si>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</si>
  <si>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</si>
  <si>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</si>
  <si>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</si>
  <si>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</si>
  <si>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</si>
  <si>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</si>
  <si>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</si>
  <si>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</si>
  <si>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</si>
  <si>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</si>
  <si>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</si>
  <si>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</si>
  <si>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</si>
  <si>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</si>
  <si>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</si>
  <si>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</si>
  <si>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</si>
  <si>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</si>
  <si>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</si>
  <si>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</si>
  <si>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</si>
  <si>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</si>
  <si>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</si>
  <si>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</si>
  <si>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</si>
  <si>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</si>
  <si>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</si>
  <si>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</si>
  <si>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</si>
  <si>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</si>
  <si>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</si>
  <si>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</si>
  <si>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</si>
  <si>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</si>
  <si>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</si>
  <si>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</si>
  <si>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</si>
  <si>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</si>
  <si>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</si>
  <si>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</si>
  <si>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</si>
  <si>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</si>
  <si>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</si>
  <si>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</si>
  <si>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</si>
  <si>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</si>
  <si>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</si>
  <si>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</si>
  <si>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</si>
  <si>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</si>
  <si>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</si>
  <si>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</si>
  <si>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</si>
  <si>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</si>
  <si>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</si>
  <si>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</si>
  <si>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</si>
  <si>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</si>
  <si>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</si>
  <si>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</si>
  <si>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</si>
  <si>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</si>
  <si>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</si>
  <si>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</si>
  <si>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</si>
  <si>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</si>
  <si>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</si>
  <si>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</si>
  <si>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</si>
  <si>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</si>
  <si>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</si>
  <si>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</si>
  <si>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</si>
  <si>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</si>
  <si>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</si>
  <si>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</si>
  <si>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</si>
  <si>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</si>
  <si>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</si>
  <si>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</si>
  <si>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</si>
  <si>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</si>
  <si>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</si>
  <si>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</si>
  <si>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</si>
  <si>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</si>
  <si>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</si>
  <si>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</si>
  <si>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</si>
  <si>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</si>
  <si>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</si>
  <si>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</si>
  <si>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</si>
  <si>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</si>
  <si>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</si>
  <si>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</si>
  <si>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</si>
  <si>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</si>
  <si>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</si>
  <si>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</si>
  <si>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</si>
  <si>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</si>
  <si>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</si>
  <si>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</si>
  <si>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</si>
  <si>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</si>
  <si>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</si>
  <si>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</si>
  <si>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</si>
  <si>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</si>
  <si>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</si>
  <si>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</si>
  <si>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</si>
  <si>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</si>
  <si>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</si>
  <si>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</si>
  <si>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</si>
  <si>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</si>
  <si>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</si>
  <si>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</si>
  <si>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</si>
  <si>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</si>
  <si>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</si>
  <si>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</si>
  <si>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</si>
  <si>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</si>
  <si>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</si>
  <si>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</si>
  <si>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</si>
  <si>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</si>
  <si>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</si>
  <si>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</si>
  <si>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</si>
  <si>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</si>
  <si>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</si>
  <si>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</si>
  <si>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</si>
  <si>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</si>
  <si>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</si>
  <si>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</si>
  <si>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</si>
  <si>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</si>
  <si>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</si>
  <si>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</si>
  <si>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</si>
  <si>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</si>
  <si>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</si>
  <si>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</si>
  <si>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</si>
  <si>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</si>
  <si>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</si>
  <si>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</si>
  <si>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</si>
  <si>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</si>
  <si>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</si>
  <si>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</si>
  <si>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</si>
  <si>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</si>
  <si>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</si>
  <si>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</si>
  <si>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</si>
  <si>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</si>
  <si>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</si>
  <si>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</si>
  <si>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</si>
  <si>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</si>
  <si>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</si>
  <si>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</si>
  <si>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</si>
  <si>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</si>
  <si>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</si>
  <si>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</si>
  <si>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</si>
  <si>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</si>
  <si>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</si>
  <si>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</si>
  <si>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</si>
  <si>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</si>
  <si>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</si>
  <si>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</si>
  <si>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</si>
  <si>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</si>
  <si>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</si>
  <si>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</si>
  <si>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</si>
  <si>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</si>
  <si>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</si>
  <si>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</si>
  <si>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</si>
  <si>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</si>
  <si>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</si>
  <si>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</si>
  <si>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</si>
  <si>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</si>
  <si>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</si>
  <si>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</si>
  <si>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</si>
  <si>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</si>
  <si>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</si>
  <si>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</si>
  <si>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</si>
  <si>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</si>
  <si>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</si>
  <si>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</si>
  <si>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</si>
  <si>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</si>
  <si>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</si>
  <si>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</si>
  <si>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</si>
  <si>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</si>
  <si>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</si>
  <si>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</si>
  <si>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</si>
  <si>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</si>
  <si>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</si>
  <si>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</si>
  <si>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</si>
  <si>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</si>
  <si>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</si>
  <si>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</si>
  <si>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</si>
  <si>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</si>
  <si>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</si>
  <si>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</si>
  <si>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</si>
  <si>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</si>
  <si>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</si>
  <si>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</si>
  <si>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</si>
  <si>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</si>
  <si>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</si>
  <si>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</si>
  <si>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</si>
  <si>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</si>
  <si>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</si>
  <si>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</si>
  <si>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</si>
  <si>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</si>
  <si>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</si>
  <si>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</si>
  <si>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</si>
  <si>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</si>
  <si>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</si>
  <si>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</si>
  <si>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</si>
  <si>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</si>
  <si>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</si>
  <si>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</si>
  <si>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</si>
  <si>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</si>
  <si>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</si>
  <si>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</si>
  <si>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</si>
  <si>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</si>
  <si>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</si>
  <si>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</si>
  <si>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</si>
  <si>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</si>
  <si>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</si>
  <si>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</si>
  <si>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</si>
  <si>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</si>
  <si>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</si>
  <si>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</si>
  <si>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</si>
  <si>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</si>
  <si>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</si>
  <si>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</si>
  <si>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</si>
  <si>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</si>
  <si>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</si>
  <si>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</si>
  <si>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</si>
  <si>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</si>
  <si>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</si>
  <si>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</si>
  <si>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</si>
  <si>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</si>
  <si>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</si>
  <si>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</si>
  <si>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</si>
  <si>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</si>
  <si>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</si>
  <si>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</si>
  <si>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</si>
  <si>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</si>
  <si>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</si>
  <si>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</si>
  <si>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</si>
  <si>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</si>
  <si>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</si>
  <si>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</si>
  <si>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</si>
  <si>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</si>
  <si>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</si>
  <si>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</si>
  <si>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</si>
  <si>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</si>
  <si>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</si>
  <si>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</si>
  <si>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</si>
  <si>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</si>
  <si>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</si>
  <si>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</si>
  <si>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</si>
  <si>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</si>
  <si>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</si>
  <si>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</si>
  <si>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</si>
  <si>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</si>
  <si>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</si>
  <si>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</si>
  <si>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</si>
  <si>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</si>
  <si>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</si>
  <si>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</si>
  <si>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</si>
  <si>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</si>
  <si>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</si>
  <si>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</si>
  <si>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</si>
  <si>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</si>
  <si>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</si>
  <si>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</si>
  <si>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</si>
  <si>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</si>
  <si>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</si>
  <si>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</si>
  <si>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</si>
  <si>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</si>
  <si>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</si>
  <si>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</si>
  <si>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</si>
  <si>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</si>
  <si>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</si>
  <si>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</si>
  <si>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</si>
  <si>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</si>
  <si>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</si>
  <si>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</si>
  <si>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</si>
  <si>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</si>
  <si>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</si>
  <si>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</si>
  <si>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</si>
  <si>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</si>
  <si>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</si>
  <si>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</si>
  <si>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</si>
  <si>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</si>
  <si>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</si>
  <si>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</si>
  <si>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</si>
  <si>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</si>
  <si>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</si>
  <si>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</si>
  <si>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</si>
  <si>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</si>
  <si>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</si>
  <si>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</si>
  <si>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</si>
  <si>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</si>
  <si>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</si>
  <si>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</si>
  <si>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</si>
  <si>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</si>
  <si>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</si>
  <si>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</si>
  <si>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</si>
  <si>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</si>
  <si>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</si>
  <si>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</si>
  <si>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</si>
  <si>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</si>
  <si>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</si>
  <si>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</si>
  <si>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</si>
  <si>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</si>
  <si>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</si>
  <si>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</si>
  <si>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</si>
  <si>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</si>
  <si>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</si>
  <si>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</si>
  <si>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</si>
  <si>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</si>
  <si>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</si>
  <si>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</si>
  <si>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</si>
  <si>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</si>
  <si>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</si>
  <si>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</si>
  <si>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</si>
  <si>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</si>
  <si>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</si>
  <si>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</si>
  <si>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</si>
  <si>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</si>
  <si>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</si>
  <si>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</si>
  <si>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</si>
  <si>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</si>
  <si>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</si>
  <si>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</si>
  <si>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</si>
  <si>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</si>
  <si>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</si>
  <si>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</si>
  <si>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</si>
  <si>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</si>
  <si>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</si>
  <si>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</si>
  <si>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</si>
  <si>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</si>
  <si>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</si>
  <si>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</si>
  <si>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</si>
  <si>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</si>
  <si>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</si>
  <si>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</si>
  <si>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</si>
  <si>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</si>
  <si>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</si>
  <si>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</si>
  <si>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</si>
  <si>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</si>
  <si>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</si>
  <si>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</si>
  <si>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</si>
  <si>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</si>
  <si>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</si>
  <si>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</si>
  <si>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</si>
  <si>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</si>
  <si>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</si>
  <si>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</si>
  <si>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</si>
  <si>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</si>
  <si>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</si>
  <si>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</si>
  <si>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</si>
  <si>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</si>
  <si>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</si>
  <si>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</si>
  <si>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</si>
  <si>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</si>
  <si>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</si>
  <si>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</si>
  <si>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</si>
  <si>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</si>
  <si>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</si>
  <si>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</si>
  <si>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</si>
  <si>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</si>
  <si>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</si>
  <si>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</si>
  <si>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</si>
  <si>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</si>
  <si>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</si>
  <si>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</si>
  <si>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</si>
  <si>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</si>
  <si>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</si>
  <si>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</si>
  <si>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</si>
  <si>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</si>
  <si>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</si>
  <si>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</si>
  <si>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</si>
  <si>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</si>
  <si>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</si>
  <si>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</si>
  <si>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</si>
  <si>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</si>
  <si>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</si>
  <si>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</si>
  <si>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</si>
  <si>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</si>
  <si>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</si>
  <si>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</si>
  <si>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</si>
  <si>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</si>
  <si>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</si>
  <si>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</si>
  <si>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</si>
  <si>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</si>
  <si>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</si>
  <si>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</si>
  <si>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</si>
  <si>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</si>
  <si>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</si>
  <si>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</si>
  <si>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</si>
  <si>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</si>
  <si>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</si>
  <si>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</si>
  <si>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</si>
  <si>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</si>
  <si>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</si>
  <si>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</si>
  <si>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</si>
  <si>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</si>
  <si>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</si>
  <si>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</si>
  <si>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</si>
  <si>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</si>
  <si>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</si>
  <si>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</si>
  <si>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</si>
  <si>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</si>
  <si>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</si>
  <si>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</si>
  <si>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</si>
  <si>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</si>
  <si>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</si>
  <si>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</si>
  <si>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</si>
  <si>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</si>
  <si>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</si>
  <si>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</si>
  <si>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</si>
  <si>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</si>
  <si>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</si>
  <si>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</si>
  <si>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</si>
  <si>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</si>
  <si>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</si>
  <si>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</si>
  <si>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</si>
  <si>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</si>
  <si>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</si>
  <si>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</si>
  <si>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</si>
  <si>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</si>
  <si>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</si>
  <si>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</si>
  <si>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</si>
  <si>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</si>
  <si>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</si>
  <si>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</si>
  <si>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</si>
  <si>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</si>
  <si>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</si>
  <si>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</si>
  <si>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</si>
  <si>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</si>
  <si>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</si>
  <si>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</si>
  <si>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</si>
  <si>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</si>
  <si>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</si>
  <si>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</si>
  <si>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</si>
  <si>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</si>
  <si>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</si>
  <si>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</si>
  <si>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</si>
  <si>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</si>
  <si>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</si>
  <si>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</si>
  <si>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</si>
  <si>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</si>
  <si>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</si>
  <si>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</si>
  <si>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</si>
  <si>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</si>
  <si>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</si>
  <si>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</si>
  <si>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</si>
  <si>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</si>
  <si>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</si>
  <si>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</si>
  <si>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</si>
  <si>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</si>
  <si>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</si>
  <si>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</si>
  <si>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</si>
  <si>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</si>
  <si>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</si>
  <si>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</si>
  <si>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</si>
  <si>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</si>
  <si>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</si>
  <si>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</si>
  <si>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</si>
  <si>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</si>
  <si>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</si>
  <si>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</si>
  <si>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</si>
  <si>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</si>
  <si>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</si>
  <si>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</si>
  <si>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</si>
  <si>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</si>
  <si>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</si>
  <si>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</si>
  <si>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</si>
  <si>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</si>
  <si>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</si>
  <si>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</si>
  <si>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</si>
  <si>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</si>
  <si>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</si>
  <si>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</si>
  <si>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</si>
  <si>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</si>
  <si>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</si>
  <si>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</si>
  <si>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</si>
  <si>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</si>
  <si>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</si>
  <si>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</si>
  <si>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</si>
  <si>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</si>
  <si>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</si>
  <si>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</si>
  <si>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</si>
  <si>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</si>
  <si>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</si>
  <si>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</si>
  <si>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</si>
  <si>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</si>
  <si>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</si>
  <si>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</si>
  <si>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</si>
  <si>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</si>
  <si>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</si>
  <si>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</si>
  <si>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</si>
  <si>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</si>
  <si>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</si>
  <si>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</si>
  <si>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</si>
  <si>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</si>
  <si>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</si>
  <si>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</si>
  <si>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</si>
  <si>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</si>
  <si>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</si>
  <si>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</si>
  <si>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</si>
  <si>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</si>
  <si>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</si>
  <si>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</si>
  <si>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</si>
  <si>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</si>
  <si>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</si>
  <si>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</si>
  <si>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</si>
  <si>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</si>
  <si>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</si>
  <si>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</si>
  <si>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</si>
  <si>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</si>
  <si>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</si>
  <si>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</si>
  <si>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</si>
  <si>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</si>
  <si>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</si>
  <si>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</si>
  <si>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</si>
  <si>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</si>
  <si>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</si>
  <si>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</si>
  <si>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</si>
  <si>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</si>
  <si>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</si>
  <si>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</si>
  <si>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</si>
  <si>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</si>
  <si>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</si>
  <si>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</si>
  <si>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</si>
  <si>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</si>
  <si>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</si>
  <si>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</si>
  <si>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</si>
  <si>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</si>
  <si>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</si>
  <si>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</si>
  <si>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</si>
  <si>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</si>
  <si>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</si>
  <si>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</si>
  <si>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</si>
  <si>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</si>
  <si>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</si>
  <si>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</si>
  <si>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</si>
  <si>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</si>
  <si>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</si>
  <si>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</si>
  <si>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</si>
  <si>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</si>
  <si>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</si>
  <si>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</si>
  <si>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</si>
  <si>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</si>
  <si>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</si>
  <si>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</si>
  <si>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</si>
  <si>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</si>
  <si>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</si>
  <si>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</si>
  <si>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</si>
  <si>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</si>
  <si>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</si>
  <si>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</si>
  <si>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</si>
  <si>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</si>
  <si>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</si>
  <si>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</si>
  <si>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</si>
  <si>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</si>
  <si>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</si>
  <si>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</si>
  <si>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</si>
  <si>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</si>
  <si>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</si>
  <si>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</si>
  <si>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</si>
  <si>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</si>
  <si>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</si>
  <si>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</si>
  <si>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</si>
  <si>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</si>
  <si>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</si>
  <si>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</si>
  <si>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</si>
  <si>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</si>
  <si>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</si>
  <si>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</si>
  <si>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</si>
  <si>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</si>
  <si>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</si>
  <si>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</si>
  <si>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</si>
  <si>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</si>
  <si>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</si>
  <si>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</si>
  <si>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</si>
  <si>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</si>
  <si>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</si>
  <si>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</si>
  <si>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</si>
  <si>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</si>
  <si>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</si>
  <si>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</si>
  <si>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</si>
  <si>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</si>
  <si>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</si>
  <si>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</si>
  <si>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</si>
  <si>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</si>
  <si>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</si>
  <si>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</si>
  <si>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</si>
  <si>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</si>
  <si>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</si>
  <si>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</si>
  <si>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</si>
  <si>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</si>
  <si>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</si>
  <si>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</si>
  <si>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</si>
  <si>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</si>
  <si>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</si>
  <si>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</si>
  <si>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</si>
  <si>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</si>
  <si>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</si>
  <si>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</si>
  <si>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</si>
  <si>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</si>
  <si>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</si>
  <si>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</si>
  <si>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</si>
  <si>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</si>
  <si>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</si>
  <si>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</si>
  <si>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</si>
  <si>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</si>
  <si>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</si>
  <si>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</si>
  <si>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</si>
  <si>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</si>
  <si>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</si>
  <si>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</si>
  <si>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</si>
  <si>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</si>
  <si>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</si>
  <si>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</si>
  <si>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</si>
  <si>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</si>
  <si>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</si>
  <si>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</si>
  <si>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</si>
  <si>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</si>
  <si>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</si>
  <si>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</si>
  <si>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</si>
  <si>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</si>
  <si>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</si>
  <si>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</si>
  <si>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</si>
  <si>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</si>
  <si>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</si>
  <si>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</si>
  <si>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</si>
  <si>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</si>
  <si>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</si>
  <si>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</si>
  <si>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</si>
  <si>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</si>
  <si>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</si>
  <si>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</si>
  <si>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</si>
  <si>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</si>
  <si>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</si>
  <si>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</si>
  <si>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</si>
  <si>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</si>
  <si>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</si>
  <si>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</si>
  <si>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</si>
  <si>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</si>
  <si>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</si>
  <si>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</si>
  <si>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</si>
  <si>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</si>
  <si>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</si>
  <si>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</si>
  <si>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</si>
  <si>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</si>
  <si>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</si>
  <si>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</si>
  <si>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</si>
  <si>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</si>
  <si>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</si>
  <si>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</si>
  <si>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</si>
  <si>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</si>
  <si>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</si>
  <si>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</si>
  <si>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</si>
  <si>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</si>
  <si>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</si>
  <si>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</si>
  <si>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</si>
  <si>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</si>
  <si>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</si>
  <si>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</si>
  <si>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</si>
  <si>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</si>
  <si>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</si>
  <si>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</si>
  <si>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</si>
  <si>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</si>
  <si>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</si>
  <si>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</si>
  <si>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</si>
  <si>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</si>
  <si>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</si>
  <si>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</si>
  <si>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</si>
  <si>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</si>
  <si>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</si>
  <si>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</si>
  <si>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</si>
  <si>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</si>
  <si>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</si>
  <si>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</si>
  <si>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</si>
  <si>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</si>
  <si>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</si>
  <si>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</si>
  <si>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</si>
  <si>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</si>
  <si>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</si>
  <si>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</si>
  <si>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</si>
  <si>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</si>
  <si>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</si>
  <si>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</si>
  <si>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</si>
  <si>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</si>
  <si>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</si>
  <si>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</si>
  <si>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</si>
  <si>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</si>
  <si>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</si>
  <si>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</si>
  <si>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</si>
  <si>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</si>
  <si>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</si>
  <si>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</si>
  <si>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</si>
  <si>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</si>
  <si>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</si>
  <si>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</si>
  <si>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</si>
  <si>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</si>
  <si>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</si>
  <si>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</si>
  <si>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</si>
  <si>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</si>
  <si>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</si>
  <si>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</si>
  <si>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</si>
  <si>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</si>
  <si>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</si>
  <si>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</si>
  <si>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</si>
  <si>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</si>
  <si>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</si>
  <si>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</si>
  <si>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</si>
  <si>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</si>
  <si>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</si>
  <si>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</si>
  <si>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</si>
  <si>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</si>
  <si>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</si>
  <si>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</si>
  <si>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</si>
  <si>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</si>
  <si>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</si>
  <si>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</si>
  <si>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</si>
  <si>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</si>
  <si>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</si>
  <si>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</si>
  <si>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</si>
  <si>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</si>
  <si>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</si>
  <si>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</si>
  <si>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</si>
  <si>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</si>
  <si>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</si>
  <si>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</si>
  <si>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</si>
  <si>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</si>
  <si>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</si>
  <si>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</si>
  <si>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</si>
  <si>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</si>
  <si>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</si>
  <si>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</si>
  <si>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</si>
  <si>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</si>
  <si>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</si>
  <si>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</si>
  <si>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</si>
  <si>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</si>
  <si>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</si>
  <si>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</si>
  <si>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</si>
  <si>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</si>
  <si>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</si>
  <si>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</si>
  <si>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</si>
  <si>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</si>
  <si>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</si>
  <si>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</si>
  <si>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</si>
  <si>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</si>
  <si>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</si>
  <si>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</si>
  <si>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</si>
  <si>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</si>
  <si>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</si>
  <si>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</si>
  <si>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</si>
  <si>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</si>
  <si>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</si>
  <si>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</si>
  <si>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</si>
  <si>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</si>
  <si>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</si>
  <si>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</si>
  <si>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</si>
  <si>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</si>
  <si>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</si>
  <si>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</si>
  <si>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</si>
  <si>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</si>
  <si>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</si>
  <si>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</si>
  <si>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</si>
  <si>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</si>
  <si>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</si>
  <si>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</si>
  <si>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</si>
  <si>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</si>
  <si>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</si>
  <si>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</si>
  <si>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</si>
  <si>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</si>
  <si>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</si>
  <si>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</si>
  <si>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</si>
  <si>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</si>
  <si>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</si>
  <si>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</si>
  <si>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</si>
  <si>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</si>
  <si>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</si>
  <si>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</si>
  <si>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</si>
  <si>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</si>
  <si>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</si>
  <si>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</si>
  <si>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</si>
  <si>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</si>
  <si>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</si>
  <si>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</si>
  <si>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</si>
  <si>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</si>
  <si>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</si>
  <si>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</si>
  <si>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</si>
  <si>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</si>
  <si>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</si>
  <si>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</si>
  <si>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</si>
  <si>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</si>
  <si>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</si>
  <si>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</si>
  <si>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</si>
  <si>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</si>
  <si>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</si>
  <si>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</si>
  <si>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</si>
  <si>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</si>
  <si>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</si>
  <si>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</si>
  <si>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</si>
  <si>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</si>
  <si>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</si>
  <si>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</si>
  <si>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</si>
  <si>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</si>
  <si>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</si>
  <si>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</si>
  <si>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</si>
  <si>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</si>
  <si>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</si>
  <si>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</si>
  <si>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</si>
  <si>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</si>
  <si>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</si>
  <si>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</si>
  <si>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</si>
  <si>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</si>
  <si>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</si>
  <si>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</si>
  <si>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</si>
  <si>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</si>
  <si>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</si>
  <si>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</si>
  <si>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</si>
  <si>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</si>
  <si>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</si>
  <si>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</si>
  <si>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</si>
  <si>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</si>
  <si>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</si>
  <si>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</si>
  <si>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</si>
  <si>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</si>
  <si>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</si>
  <si>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</si>
  <si>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</si>
  <si>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</si>
  <si>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</si>
  <si>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</si>
  <si>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</si>
  <si>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</si>
  <si>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</si>
  <si>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</si>
  <si>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</si>
  <si>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</si>
  <si>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</si>
  <si>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</si>
  <si>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</si>
  <si>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</si>
  <si>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</si>
  <si>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</si>
  <si>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</si>
  <si>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</si>
  <si>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</si>
  <si>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</si>
  <si>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</si>
  <si>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</si>
  <si>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</si>
  <si>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</si>
  <si>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</si>
  <si>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</si>
  <si>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</si>
  <si>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</si>
  <si>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</si>
  <si>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</si>
  <si>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</si>
  <si>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</si>
  <si>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</si>
  <si>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</si>
  <si>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</si>
  <si>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</si>
  <si>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</si>
  <si>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</si>
  <si>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</si>
  <si>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</si>
  <si>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</si>
  <si>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</si>
  <si>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</si>
  <si>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</si>
  <si>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</si>
  <si>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</si>
  <si>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</si>
  <si>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</si>
  <si>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</si>
  <si>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</si>
  <si>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</si>
  <si>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</si>
  <si>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</si>
  <si>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</si>
  <si>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</si>
  <si>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</si>
  <si>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</si>
  <si>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</si>
  <si>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</si>
  <si>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</si>
  <si>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</si>
  <si>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</si>
  <si>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</si>
  <si>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</si>
  <si>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</si>
  <si>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</si>
  <si>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</si>
  <si>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</si>
  <si>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</si>
  <si>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</si>
  <si>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</si>
  <si>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</si>
  <si>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</si>
  <si>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</si>
  <si>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</si>
  <si>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</si>
  <si>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</si>
  <si>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</si>
  <si>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</si>
  <si>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</si>
  <si>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</si>
  <si>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</si>
  <si>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</si>
  <si>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</si>
  <si>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</si>
  <si>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</si>
  <si>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</si>
  <si>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</si>
  <si>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</si>
  <si>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</si>
  <si>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</si>
  <si>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</si>
  <si>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</si>
  <si>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</si>
  <si>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</si>
  <si>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</si>
  <si>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</si>
  <si>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</si>
  <si>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</si>
  <si>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</si>
  <si>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</si>
  <si>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</si>
  <si>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</si>
  <si>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</si>
  <si>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</si>
  <si>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</si>
  <si>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</si>
  <si>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</si>
  <si>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</si>
  <si>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</si>
  <si>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</si>
  <si>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</si>
  <si>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</si>
  <si>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</si>
  <si>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</si>
  <si>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</si>
  <si>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</si>
  <si>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</si>
  <si>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</si>
  <si>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</si>
  <si>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</si>
  <si>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</si>
  <si>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</si>
  <si>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</si>
  <si>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</si>
  <si>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</si>
  <si>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</si>
  <si>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</si>
  <si>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</si>
  <si>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</si>
  <si>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</si>
  <si>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</si>
  <si>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</si>
  <si>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</si>
  <si>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</si>
  <si>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</si>
  <si>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</si>
  <si>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</si>
  <si>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</si>
  <si>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</si>
  <si>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</si>
  <si>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</si>
  <si>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</si>
  <si>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</si>
  <si>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</si>
  <si>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</si>
  <si>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</si>
  <si>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</si>
  <si>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</si>
  <si>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</si>
  <si>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</si>
  <si>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</si>
  <si>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</si>
  <si>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</si>
  <si>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</si>
  <si>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</si>
  <si>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</si>
  <si>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</si>
  <si>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</si>
  <si>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</si>
  <si>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</si>
  <si>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</si>
  <si>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</si>
  <si>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</si>
  <si>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</si>
  <si>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</si>
  <si>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</si>
  <si>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</si>
  <si>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</si>
  <si>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</si>
  <si>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</si>
  <si>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</si>
  <si>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</si>
  <si>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</si>
  <si>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</si>
  <si>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</si>
  <si>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</si>
  <si>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</si>
  <si>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</si>
  <si>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</si>
  <si>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</si>
  <si>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</si>
  <si>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</si>
  <si>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</si>
  <si>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</si>
  <si>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</si>
  <si>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</si>
  <si>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</si>
  <si>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</si>
  <si>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</si>
  <si>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</si>
  <si>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</si>
  <si>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</si>
  <si>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</si>
  <si>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</si>
  <si>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</si>
  <si>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</si>
  <si>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</si>
  <si>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</si>
  <si>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</si>
  <si>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</si>
  <si>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</si>
  <si>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</si>
  <si>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</si>
  <si>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</si>
  <si>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</si>
  <si>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</si>
  <si>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</si>
  <si>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</si>
  <si>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</si>
  <si>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</si>
  <si>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</si>
  <si>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</si>
  <si>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</si>
  <si>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</si>
  <si>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</si>
  <si>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</si>
  <si>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</si>
  <si>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</si>
  <si>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</si>
  <si>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</si>
  <si>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</si>
  <si>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</si>
  <si>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</si>
  <si>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</si>
  <si>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</si>
  <si>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</si>
  <si>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</si>
  <si>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</si>
  <si>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</si>
  <si>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</si>
  <si>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</si>
  <si>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</si>
  <si>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</si>
  <si>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</si>
  <si>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</si>
  <si>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</si>
  <si>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</si>
  <si>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</si>
  <si>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</si>
  <si>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</si>
  <si>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</si>
  <si>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</si>
  <si>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</si>
  <si>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</si>
  <si>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</si>
  <si>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</si>
  <si>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</si>
  <si>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</si>
  <si>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</si>
  <si>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</si>
  <si>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</si>
  <si>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</si>
  <si>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</si>
  <si>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</si>
  <si>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</si>
  <si>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</si>
  <si>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</si>
  <si>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</si>
  <si>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</si>
  <si>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</si>
  <si>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</si>
  <si>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</si>
  <si>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</si>
  <si>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</si>
  <si>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</si>
  <si>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</si>
  <si>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</si>
  <si>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</si>
  <si>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</si>
  <si>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</si>
  <si>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</si>
  <si>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</si>
  <si>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</si>
  <si>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</si>
  <si>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</si>
  <si>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</si>
  <si>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</si>
  <si>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</si>
  <si>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</si>
  <si>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</si>
  <si>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</si>
  <si>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</si>
  <si>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</si>
  <si>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</si>
  <si>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</si>
  <si>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</si>
  <si>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</si>
  <si>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</si>
  <si>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</si>
  <si>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</si>
  <si>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</si>
  <si>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</si>
  <si>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</si>
  <si>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</si>
  <si>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</si>
  <si>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</si>
  <si>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</si>
  <si>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</si>
  <si>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</si>
  <si>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</si>
  <si>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</si>
  <si>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</si>
  <si>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</si>
  <si>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</si>
  <si>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</si>
  <si>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</si>
  <si>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</si>
  <si>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</si>
  <si>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</si>
  <si>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</si>
  <si>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</si>
  <si>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</si>
  <si>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</si>
  <si>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</si>
  <si>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</si>
  <si>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</si>
  <si>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</si>
  <si>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</si>
  <si>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</si>
  <si>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</si>
  <si>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</si>
  <si>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</si>
  <si>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</si>
  <si>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</si>
  <si>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</si>
  <si>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</si>
  <si>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</si>
  <si>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</si>
  <si>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</si>
  <si>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</si>
  <si>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</si>
  <si>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</si>
  <si>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</si>
  <si>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</si>
  <si>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</si>
  <si>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</si>
  <si>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</si>
  <si>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</si>
  <si>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</si>
  <si>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</si>
  <si>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</si>
  <si>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</si>
  <si>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</si>
  <si>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</si>
  <si>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</si>
  <si>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</si>
  <si>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</si>
  <si>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</si>
  <si>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</si>
  <si>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</si>
  <si>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</si>
  <si>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</si>
  <si>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</si>
  <si>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</si>
  <si>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</si>
  <si>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</si>
  <si>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</si>
  <si>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</si>
  <si>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</si>
  <si>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</si>
  <si>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</si>
  <si>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</si>
  <si>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</si>
  <si>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</si>
  <si>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</si>
  <si>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</si>
  <si>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</si>
  <si>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</si>
  <si>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</si>
  <si>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</si>
  <si>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</si>
  <si>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</si>
  <si>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</si>
  <si>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</si>
  <si>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</si>
  <si>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</si>
  <si>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</si>
  <si>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</si>
  <si>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</si>
  <si>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</si>
  <si>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</si>
  <si>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</si>
  <si>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</si>
  <si>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</si>
  <si>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</si>
  <si>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</si>
  <si>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</si>
  <si>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</si>
  <si>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</si>
  <si>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</si>
  <si>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</si>
  <si>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</si>
  <si>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</si>
  <si>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</si>
  <si>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</si>
  <si>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</si>
  <si>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</si>
  <si>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</si>
  <si>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</si>
  <si>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</si>
  <si>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</si>
  <si>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</si>
  <si>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</si>
  <si>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</si>
  <si>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</si>
  <si>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</si>
  <si>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</si>
  <si>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</si>
  <si>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</si>
  <si>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</si>
  <si>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</si>
  <si>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</si>
  <si>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</si>
  <si>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</si>
  <si>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</si>
  <si>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</si>
  <si>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</si>
  <si>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</si>
  <si>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</si>
  <si>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</si>
  <si>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</si>
  <si>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</si>
  <si>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</si>
  <si>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</si>
  <si>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</si>
  <si>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</si>
  <si>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</si>
  <si>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</si>
  <si>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</si>
  <si>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</si>
  <si>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</si>
  <si>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</si>
  <si>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</si>
  <si>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</si>
  <si>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</si>
  <si>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</si>
  <si>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</si>
  <si>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</si>
  <si>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</si>
  <si>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</si>
  <si>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</si>
  <si>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</si>
  <si>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</si>
  <si>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</si>
  <si>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</si>
  <si>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</si>
  <si>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</si>
  <si>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</si>
  <si>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</si>
  <si>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</si>
  <si>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</si>
  <si>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</si>
  <si>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</si>
  <si>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</si>
  <si>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</si>
  <si>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</si>
  <si>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</si>
  <si>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</si>
  <si>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</si>
  <si>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</si>
  <si>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</si>
  <si>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</si>
  <si>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</si>
  <si>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</si>
  <si>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</si>
  <si>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</si>
  <si>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</si>
  <si>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</si>
  <si>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</si>
  <si>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</si>
  <si>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</si>
  <si>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</si>
  <si>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</si>
  <si>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</si>
  <si>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</si>
  <si>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</si>
  <si>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</si>
  <si>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</si>
  <si>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</si>
  <si>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</si>
  <si>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</si>
  <si>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</si>
  <si>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</si>
  <si>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</si>
  <si>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</si>
  <si>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</si>
  <si>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</si>
  <si>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</si>
  <si>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</si>
  <si>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</si>
  <si>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</si>
  <si>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</si>
  <si>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</si>
  <si>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</si>
  <si>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</si>
  <si>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</si>
  <si>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</si>
  <si>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</si>
  <si>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</si>
  <si>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</si>
  <si>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</si>
  <si>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</si>
  <si>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</si>
  <si>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</si>
  <si>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</si>
  <si>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</si>
  <si>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</si>
  <si>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</si>
  <si>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</si>
  <si>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</si>
  <si>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</si>
  <si>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</si>
  <si>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</si>
  <si>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</si>
  <si>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</si>
  <si>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</si>
  <si>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</si>
  <si>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</si>
  <si>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</si>
  <si>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</si>
  <si>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</si>
  <si>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</si>
  <si>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</si>
  <si>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</si>
  <si>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</si>
  <si>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</si>
  <si>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</si>
  <si>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</si>
  <si>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</si>
  <si>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</si>
  <si>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</si>
  <si>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</si>
  <si>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</si>
  <si>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</si>
  <si>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</si>
  <si>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</si>
  <si>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</si>
  <si>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</si>
  <si>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</si>
  <si>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</si>
  <si>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</si>
  <si>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</si>
  <si>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</si>
  <si>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</si>
  <si>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</si>
  <si>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</si>
  <si>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</si>
  <si>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</si>
  <si>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</si>
  <si>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</si>
  <si>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</si>
  <si>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</si>
  <si>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</si>
  <si>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</si>
  <si>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</si>
  <si>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</si>
  <si>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</si>
  <si>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</si>
  <si>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</si>
  <si>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</si>
  <si>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</si>
  <si>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</si>
  <si>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</si>
  <si>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</si>
  <si>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</si>
  <si>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</si>
  <si>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</si>
  <si>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</si>
  <si>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</si>
  <si>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</si>
  <si>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</si>
  <si>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</si>
  <si>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</si>
  <si>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</si>
  <si>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</si>
  <si>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</si>
  <si>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</si>
  <si>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</si>
  <si>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</si>
  <si>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</si>
  <si>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</si>
  <si>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</si>
  <si>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</si>
  <si>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</si>
  <si>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</si>
  <si>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</si>
  <si>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</si>
  <si>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</si>
  <si>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</si>
  <si>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</si>
  <si>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</si>
  <si>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</si>
  <si>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</si>
  <si>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</si>
  <si>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</si>
  <si>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</si>
  <si>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</si>
  <si>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</si>
  <si>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</si>
  <si>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</si>
  <si>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</si>
  <si>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</si>
  <si>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</si>
  <si>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</si>
  <si>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</si>
  <si>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</si>
  <si>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</si>
  <si>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</si>
  <si>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</si>
  <si>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</si>
  <si>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</si>
  <si>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</si>
  <si>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</si>
  <si>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</si>
  <si>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</si>
  <si>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</si>
  <si>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</si>
  <si>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</si>
  <si>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</si>
  <si>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</si>
  <si>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</si>
  <si>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</si>
  <si>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</si>
  <si>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</si>
  <si>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</si>
  <si>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</si>
  <si>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</si>
  <si>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</si>
  <si>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</si>
  <si>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</si>
  <si>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</si>
  <si>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</si>
  <si>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</si>
  <si>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</si>
  <si>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</si>
  <si>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</si>
  <si>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</si>
  <si>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</si>
  <si>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</si>
  <si>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</si>
  <si>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</si>
  <si>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</si>
  <si>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</si>
  <si>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</si>
  <si>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</si>
  <si>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</si>
  <si>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</si>
  <si>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</si>
  <si>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</si>
  <si>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</si>
  <si>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</si>
  <si>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</si>
  <si>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</si>
  <si>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</si>
  <si>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</si>
  <si>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</si>
  <si>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</si>
  <si>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</si>
  <si>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</si>
  <si>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</si>
  <si>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</si>
  <si>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</si>
  <si>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</si>
  <si>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</si>
  <si>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</si>
  <si>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</si>
  <si>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</si>
  <si>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</si>
  <si>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</si>
  <si>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</si>
  <si>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</si>
  <si>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</si>
  <si>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</si>
  <si>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</si>
  <si>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</si>
  <si>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</si>
  <si>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</si>
  <si>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</si>
  <si>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</si>
  <si>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</si>
  <si>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</si>
  <si>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</si>
  <si>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</si>
  <si>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</si>
  <si>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</si>
  <si>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</si>
  <si>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</si>
  <si>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</si>
  <si>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</si>
  <si>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</si>
  <si>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</si>
  <si>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</si>
  <si>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</si>
  <si>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</si>
  <si>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</si>
  <si>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</si>
  <si>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</si>
  <si>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</si>
  <si>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</si>
  <si>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</si>
  <si>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</si>
  <si>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</si>
  <si>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</si>
  <si>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</si>
  <si>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</si>
  <si>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</si>
  <si>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</si>
  <si>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</si>
  <si>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</si>
  <si>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</si>
  <si>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</si>
  <si>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</si>
  <si>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</si>
  <si>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</si>
  <si>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</si>
  <si>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</si>
  <si>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</si>
  <si>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</si>
  <si>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</si>
  <si>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</si>
  <si>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</si>
  <si>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</si>
  <si>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</si>
  <si>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</si>
  <si>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</si>
  <si>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</si>
  <si>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</si>
  <si>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</si>
  <si>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</si>
  <si>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</si>
  <si>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</si>
  <si>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</si>
  <si>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</si>
  <si>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</si>
  <si>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</si>
  <si>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</si>
  <si>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</si>
  <si>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</si>
  <si>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</si>
  <si>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</si>
  <si>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</si>
  <si>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</si>
  <si>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</si>
  <si>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</si>
  <si>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</si>
  <si>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</si>
  <si>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</si>
  <si>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</si>
  <si>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</si>
  <si>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</si>
  <si>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</si>
  <si>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</si>
  <si>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</si>
  <si>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</si>
  <si>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</si>
  <si>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</si>
  <si>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</si>
  <si>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</si>
  <si>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</si>
  <si>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</si>
  <si>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</si>
  <si>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</si>
  <si>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</si>
  <si>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</si>
  <si>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</si>
  <si>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</si>
  <si>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</si>
  <si>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</si>
  <si>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</si>
  <si>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</si>
  <si>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</si>
  <si>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</si>
  <si>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</si>
  <si>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</si>
  <si>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</si>
  <si>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</si>
  <si>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</si>
  <si>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</si>
  <si>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</si>
  <si>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</si>
  <si>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</si>
  <si>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</si>
  <si>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</si>
  <si>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</si>
  <si>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</si>
  <si>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</si>
  <si>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</si>
  <si>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</si>
  <si>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</si>
  <si>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</si>
  <si>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</si>
  <si>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</si>
  <si>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</si>
  <si>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</si>
  <si>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</si>
  <si>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</si>
  <si>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</si>
  <si>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</si>
  <si>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</si>
  <si>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</si>
  <si>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</si>
  <si>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</si>
  <si>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</si>
  <si>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</si>
  <si>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</si>
  <si>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</si>
  <si>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</si>
  <si>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</si>
  <si>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</si>
  <si>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</si>
  <si>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</si>
  <si>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</si>
  <si>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</si>
  <si>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</si>
  <si>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</si>
  <si>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</si>
  <si>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</si>
  <si>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</si>
  <si>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</si>
  <si>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</si>
  <si>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</si>
  <si>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</si>
  <si>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</si>
  <si>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</si>
  <si>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</si>
  <si>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</si>
  <si>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</si>
  <si>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</si>
  <si>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</si>
  <si>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</si>
  <si>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</si>
  <si>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</si>
  <si>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</si>
  <si>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</si>
  <si>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</si>
  <si>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</si>
  <si>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</si>
  <si>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</si>
  <si>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</si>
  <si>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</si>
  <si>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</si>
  <si>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</si>
  <si>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</si>
  <si>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</si>
  <si>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</si>
  <si>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</si>
  <si>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</si>
  <si>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</si>
  <si>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</si>
  <si>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</si>
  <si>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</si>
  <si>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</si>
  <si>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</si>
  <si>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</si>
  <si>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</si>
  <si>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</si>
  <si>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</si>
  <si>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</si>
  <si>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</si>
  <si>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</si>
  <si>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</si>
  <si>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</si>
  <si>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</si>
  <si>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</si>
  <si>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</si>
  <si>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</si>
  <si>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</si>
  <si>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</si>
  <si>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</si>
  <si>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</si>
  <si>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</si>
  <si>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</si>
  <si>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</si>
  <si>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</si>
  <si>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</si>
  <si>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</si>
  <si>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</si>
  <si>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</si>
  <si>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</si>
  <si>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</si>
  <si>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</si>
  <si>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</si>
  <si>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</si>
  <si>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</si>
  <si>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</si>
  <si>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</si>
  <si>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</si>
  <si>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</si>
  <si>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</si>
  <si>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</si>
  <si>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</si>
  <si>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</si>
  <si>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</si>
  <si>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</si>
  <si>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</si>
  <si>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</si>
  <si>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</si>
  <si>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</si>
  <si>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</si>
  <si>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</si>
  <si>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</si>
  <si>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</si>
  <si>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</si>
  <si>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</si>
  <si>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</si>
  <si>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</si>
  <si>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</si>
  <si>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</si>
  <si>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</si>
  <si>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</si>
  <si>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</si>
  <si>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</si>
  <si>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</si>
  <si>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</si>
  <si>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</si>
  <si>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</si>
  <si>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</si>
  <si>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</si>
  <si>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</si>
  <si>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</si>
  <si>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</si>
  <si>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</si>
  <si>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</si>
  <si>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</si>
  <si>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</si>
  <si>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</si>
  <si>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</si>
  <si>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</si>
  <si>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</si>
  <si>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</si>
  <si>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</si>
  <si>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</si>
  <si>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</si>
  <si>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</si>
  <si>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</si>
  <si>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</si>
  <si>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</si>
  <si>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</si>
  <si>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</si>
  <si>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</si>
  <si>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</si>
  <si>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</si>
  <si>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</si>
  <si>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</si>
  <si>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</si>
  <si>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</si>
  <si>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</si>
  <si>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</si>
  <si>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</si>
  <si>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</si>
  <si>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</si>
  <si>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</si>
  <si>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</si>
  <si>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</si>
  <si>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</si>
  <si>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</si>
  <si>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</si>
  <si>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</si>
  <si>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</si>
  <si>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</si>
  <si>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</si>
  <si>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</si>
  <si>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</si>
  <si>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</si>
  <si>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</si>
  <si>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</si>
  <si>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</si>
  <si>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</si>
  <si>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</si>
  <si>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</si>
  <si>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</si>
  <si>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</si>
  <si>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</si>
  <si>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</si>
  <si>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</si>
  <si>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</si>
  <si>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</si>
  <si>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</si>
  <si>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</si>
  <si>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</si>
  <si>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</si>
  <si>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</si>
  <si>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</si>
  <si>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</si>
  <si>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</si>
  <si>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</si>
  <si>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</si>
  <si>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</si>
  <si>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</si>
  <si>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</si>
  <si>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</si>
  <si>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</si>
  <si>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</si>
  <si>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</si>
  <si>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</si>
  <si>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</si>
  <si>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</si>
  <si>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</si>
  <si>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</si>
  <si>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</si>
  <si>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</si>
  <si>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</si>
  <si>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</si>
  <si>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</si>
  <si>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</si>
  <si>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</si>
  <si>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</si>
  <si>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</si>
  <si>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</si>
  <si>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</si>
  <si>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</si>
  <si>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</si>
  <si>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</si>
  <si>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</si>
  <si>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</si>
  <si>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</si>
  <si>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</si>
  <si>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</si>
  <si>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</si>
  <si>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</si>
  <si>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</si>
  <si>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</si>
  <si>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</si>
  <si>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</si>
  <si>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</si>
  <si>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</si>
  <si>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</si>
  <si>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</si>
  <si>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</si>
  <si>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</si>
  <si>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</si>
  <si>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</si>
  <si>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</si>
  <si>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</si>
  <si>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</si>
  <si>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</si>
  <si>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</si>
  <si>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</si>
  <si>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</si>
  <si>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</si>
  <si>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</si>
  <si>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</si>
  <si>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</si>
  <si>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</si>
  <si>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</si>
  <si>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</si>
  <si>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</si>
  <si>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</si>
  <si>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</si>
  <si>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</si>
  <si>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</si>
  <si>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</si>
  <si>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</si>
  <si>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</si>
  <si>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</si>
  <si>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</si>
  <si>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</si>
  <si>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</si>
  <si>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</si>
  <si>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</si>
  <si>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</si>
  <si>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</si>
  <si>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</si>
  <si>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</si>
  <si>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</si>
  <si>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</si>
  <si>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</si>
  <si>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</si>
  <si>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</si>
  <si>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</si>
  <si>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</si>
  <si>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</si>
  <si>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</si>
  <si>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</si>
  <si>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</si>
  <si>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</si>
  <si>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</si>
  <si>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</si>
  <si>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</si>
  <si>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</si>
  <si>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</si>
  <si>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</si>
  <si>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</si>
  <si>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</si>
  <si>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</si>
  <si>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</si>
  <si>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</si>
  <si>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</si>
  <si>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</si>
  <si>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</si>
  <si>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</si>
  <si>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</si>
  <si>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</si>
  <si>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</si>
  <si>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</si>
  <si>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</si>
  <si>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</si>
  <si>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</si>
  <si>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</si>
  <si>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</si>
  <si>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</si>
  <si>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</si>
  <si>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</si>
  <si>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</si>
  <si>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</si>
  <si>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</si>
  <si>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</si>
  <si>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</si>
  <si>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</si>
  <si>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</si>
  <si>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</si>
  <si>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</si>
  <si>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</si>
  <si>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</si>
  <si>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</si>
  <si>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</si>
  <si>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</si>
  <si>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</si>
  <si>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</si>
  <si>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</si>
  <si>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</si>
  <si>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</si>
  <si>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</si>
  <si>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</si>
  <si>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</si>
  <si>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</si>
  <si>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</si>
  <si>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</si>
  <si>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</si>
  <si>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</si>
  <si>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</si>
  <si>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</si>
  <si>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</si>
  <si>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</si>
  <si>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</si>
  <si>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</si>
  <si>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</si>
  <si>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</si>
  <si>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</si>
  <si>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</si>
  <si>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</si>
  <si>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</si>
  <si>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</si>
  <si>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</si>
  <si>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</si>
  <si>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</si>
  <si>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</si>
  <si>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</si>
  <si>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</si>
  <si>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</si>
  <si>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</si>
  <si>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</si>
  <si>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</si>
  <si>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</si>
  <si>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</si>
  <si>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</si>
  <si>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</si>
  <si>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</si>
  <si>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</si>
  <si>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</si>
  <si>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</si>
  <si>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</si>
  <si>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</si>
  <si>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</si>
  <si>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</si>
  <si>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</si>
  <si>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</si>
  <si>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</si>
  <si>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</si>
  <si>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</si>
  <si>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</si>
  <si>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</si>
  <si>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</si>
  <si>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</si>
  <si>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</si>
  <si>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</si>
  <si>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</si>
  <si>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</si>
  <si>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</si>
  <si>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</si>
  <si>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</si>
  <si>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</si>
  <si>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</si>
  <si>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</si>
  <si>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</si>
  <si>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</si>
  <si>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</si>
  <si>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</si>
  <si>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</si>
  <si>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</si>
  <si>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</si>
  <si>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</si>
  <si>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</si>
  <si>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</si>
  <si>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</si>
  <si>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</si>
  <si>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</si>
  <si>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</si>
  <si>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</si>
  <si>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</si>
  <si>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</si>
  <si>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</si>
  <si>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</si>
  <si>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</si>
  <si>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</si>
  <si>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</si>
  <si>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</si>
  <si>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</si>
  <si>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</si>
  <si>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</si>
  <si>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</si>
  <si>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</si>
  <si>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</si>
  <si>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</si>
  <si>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</si>
  <si>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</si>
  <si>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</si>
  <si>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</si>
  <si>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</si>
  <si>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</si>
  <si>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</si>
  <si>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</si>
  <si>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</si>
  <si>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</si>
  <si>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</si>
  <si>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</si>
  <si>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</si>
  <si>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</si>
  <si>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</si>
  <si>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</si>
  <si>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</si>
  <si>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</si>
  <si>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</si>
  <si>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</si>
  <si>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</si>
  <si>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</si>
  <si>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</si>
  <si>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</si>
  <si>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</si>
  <si>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</si>
  <si>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</si>
  <si>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</si>
  <si>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</si>
  <si>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</si>
  <si>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</si>
  <si>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</si>
  <si>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</si>
  <si>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</si>
  <si>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</si>
  <si>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</si>
  <si>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</si>
  <si>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</si>
  <si>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</si>
  <si>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</si>
  <si>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</si>
  <si>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</si>
  <si>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</si>
  <si>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</si>
  <si>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</si>
  <si>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</si>
  <si>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</si>
  <si>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</si>
  <si>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</si>
  <si>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</si>
  <si>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</si>
  <si>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</si>
  <si>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</si>
  <si>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</si>
  <si>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</si>
  <si>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</si>
  <si>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</si>
  <si>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</si>
  <si>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</si>
  <si>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</si>
  <si>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</si>
  <si>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</si>
  <si>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</si>
  <si>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</si>
  <si>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</si>
  <si>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</si>
  <si>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</si>
  <si>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</si>
  <si>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</si>
  <si>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</si>
  <si>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</si>
  <si>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</si>
  <si>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</si>
  <si>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</si>
  <si>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</si>
  <si>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</si>
  <si>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</si>
  <si>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</si>
  <si>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</si>
  <si>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</si>
  <si>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</si>
  <si>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</si>
  <si>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</si>
  <si>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</si>
  <si>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</si>
  <si>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</si>
  <si>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</si>
  <si>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</si>
  <si>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</si>
  <si>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</si>
  <si>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</si>
  <si>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</si>
  <si>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</si>
  <si>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</si>
  <si>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</si>
  <si>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</si>
  <si>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</si>
  <si>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</si>
  <si>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</si>
  <si>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</si>
  <si>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</si>
  <si>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</si>
  <si>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</si>
  <si>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</si>
  <si>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</si>
  <si>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</si>
  <si>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</si>
  <si>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</si>
  <si>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</si>
  <si>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</si>
  <si>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</si>
  <si>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</si>
  <si>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</si>
  <si>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</si>
  <si>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</si>
  <si>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</si>
  <si>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</si>
  <si>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</si>
  <si>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</si>
  <si>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</si>
  <si>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</si>
  <si>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</si>
  <si>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</si>
  <si>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</si>
  <si>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</si>
  <si>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</si>
  <si>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</si>
  <si>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</si>
  <si>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</si>
  <si>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</si>
  <si>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</si>
  <si>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</si>
  <si>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</si>
  <si>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</si>
  <si>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</si>
  <si>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</si>
  <si>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</si>
  <si>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</si>
  <si>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</si>
  <si>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</si>
  <si>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</si>
  <si>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</si>
  <si>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</si>
  <si>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</si>
  <si>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</si>
  <si>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</si>
  <si>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</si>
  <si>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</si>
  <si>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</si>
  <si>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</si>
  <si>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</si>
  <si>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</si>
  <si>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</si>
  <si>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</si>
  <si>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</si>
  <si>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</si>
  <si>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</si>
  <si>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</si>
  <si>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</si>
  <si>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</si>
  <si>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</si>
  <si>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</si>
  <si>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</si>
  <si>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</si>
  <si>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</si>
  <si>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</si>
  <si>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</si>
  <si>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</si>
  <si>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</si>
  <si>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</si>
  <si>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</si>
  <si>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</si>
  <si>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</si>
  <si>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</si>
  <si>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</si>
  <si>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</si>
  <si>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</si>
  <si>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</si>
  <si>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</si>
  <si>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</si>
  <si>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</si>
  <si>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</si>
  <si>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</si>
  <si>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</si>
  <si>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</si>
  <si>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</si>
  <si>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</si>
  <si>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</si>
  <si>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</si>
  <si>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</si>
  <si>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</si>
  <si>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</si>
  <si>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</si>
  <si>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</si>
  <si>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</si>
  <si>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</si>
  <si>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</si>
  <si>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</si>
  <si>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</si>
  <si>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</si>
  <si>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</si>
  <si>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</si>
  <si>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</si>
  <si>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</si>
  <si>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</si>
  <si>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</si>
  <si>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</si>
  <si>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</si>
  <si>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</si>
  <si>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</si>
  <si>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</si>
  <si>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</si>
  <si>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</si>
  <si>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</si>
  <si>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</si>
  <si>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</si>
  <si>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</si>
  <si>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</si>
  <si>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</si>
  <si>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</si>
  <si>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</si>
  <si>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</si>
  <si>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</si>
  <si>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</si>
  <si>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</si>
  <si>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</si>
  <si>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</si>
  <si>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</si>
  <si>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</si>
  <si>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</si>
  <si>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</si>
  <si>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</si>
  <si>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</si>
  <si>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</si>
  <si>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</si>
  <si>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</si>
  <si>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</si>
  <si>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</si>
  <si>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</si>
  <si>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</si>
  <si>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</si>
  <si>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</si>
  <si>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</si>
  <si>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</si>
  <si>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</si>
  <si>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</si>
  <si>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</si>
  <si>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</si>
  <si>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</si>
  <si>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</si>
  <si>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</si>
  <si>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</si>
  <si>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</si>
  <si>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</si>
  <si>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</si>
  <si>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</si>
  <si>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</si>
  <si>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</si>
  <si>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</si>
  <si>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</si>
  <si>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</si>
  <si>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</si>
  <si>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</si>
  <si>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</si>
  <si>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</si>
  <si>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</si>
  <si>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</si>
  <si>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</si>
  <si>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</si>
  <si>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</si>
  <si>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</si>
  <si>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</si>
  <si>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</si>
  <si>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</si>
  <si>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</si>
  <si>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</si>
  <si>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</si>
  <si>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</si>
  <si>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</si>
  <si>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</si>
  <si>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</si>
  <si>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</si>
  <si>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</si>
  <si>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</si>
  <si>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</si>
  <si>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</si>
  <si>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</si>
  <si>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</si>
  <si>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</si>
  <si>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</si>
  <si>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</si>
  <si>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</si>
  <si>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</si>
  <si>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</si>
  <si>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</si>
  <si>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</si>
  <si>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</si>
  <si>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</si>
  <si>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</si>
  <si>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</si>
  <si>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</si>
  <si>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</si>
  <si>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</si>
  <si>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</si>
  <si>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</si>
  <si>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</si>
  <si>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</si>
  <si>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</si>
  <si>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</si>
  <si>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</si>
  <si>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</si>
  <si>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</si>
  <si>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</si>
  <si>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</si>
  <si>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</si>
  <si>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</si>
  <si>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</si>
  <si>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</si>
  <si>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</si>
  <si>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</si>
  <si>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</si>
  <si>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</si>
  <si>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</si>
  <si>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</si>
  <si>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</si>
  <si>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</si>
  <si>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</si>
  <si>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</si>
  <si>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</si>
  <si>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</si>
  <si>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</si>
  <si>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</si>
  <si>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</si>
  <si>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</si>
  <si>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</si>
  <si>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</si>
  <si>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</si>
  <si>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</si>
  <si>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</si>
  <si>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</si>
  <si>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</si>
  <si>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</si>
  <si>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</si>
  <si>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</si>
  <si>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</si>
  <si>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</si>
  <si>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</si>
  <si>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</si>
  <si>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</si>
  <si>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</si>
  <si>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</si>
  <si>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</si>
  <si>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</si>
  <si>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</si>
  <si>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</si>
  <si>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</si>
  <si>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</si>
  <si>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</si>
  <si>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</si>
  <si>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</si>
  <si>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</si>
  <si>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</si>
  <si>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</si>
  <si>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</si>
  <si>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</si>
  <si>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</si>
  <si>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</si>
  <si>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</si>
  <si>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</si>
  <si>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</si>
  <si>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</si>
  <si>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</si>
  <si>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</si>
  <si>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</si>
  <si>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</si>
  <si>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</si>
  <si>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</si>
  <si>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</si>
  <si>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</si>
  <si>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</si>
  <si>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</si>
  <si>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</si>
  <si>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</si>
  <si>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</si>
  <si>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</si>
  <si>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</si>
  <si>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</si>
  <si>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</si>
  <si>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</si>
  <si>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</si>
  <si>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</si>
  <si>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</si>
  <si>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</si>
  <si>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</si>
  <si>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</si>
  <si>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</si>
  <si>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</si>
  <si>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</si>
  <si>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</si>
  <si>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</si>
  <si>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</si>
  <si>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</si>
  <si>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</si>
  <si>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</si>
  <si>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</si>
  <si>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</si>
  <si>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</si>
  <si>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</si>
  <si>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</si>
  <si>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</si>
  <si>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</si>
  <si>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</si>
  <si>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</si>
  <si>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</si>
  <si>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</si>
  <si>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</si>
  <si>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</si>
  <si>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</si>
  <si>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</si>
  <si>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</si>
  <si>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</si>
  <si>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</si>
  <si>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</si>
  <si>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</si>
  <si>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</si>
  <si>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</si>
  <si>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</si>
  <si>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</si>
  <si>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</si>
  <si>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</si>
  <si>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</si>
  <si>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</si>
  <si>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</si>
  <si>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</si>
  <si>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</si>
  <si>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</si>
  <si>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</si>
  <si>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</si>
  <si>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</si>
  <si>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</si>
  <si>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</si>
  <si>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</si>
  <si>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</si>
  <si>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</si>
  <si>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</si>
  <si>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</si>
  <si>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</si>
  <si>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</si>
  <si>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</si>
  <si>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</si>
  <si>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</si>
  <si>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</si>
  <si>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</si>
  <si>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</si>
  <si>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</si>
  <si>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</si>
  <si>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</si>
  <si>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</si>
  <si>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</si>
  <si>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</si>
  <si>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</si>
  <si>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</si>
  <si>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</si>
  <si>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</si>
  <si>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</si>
  <si>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</si>
  <si>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</si>
  <si>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</si>
  <si>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</si>
  <si>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</si>
  <si>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</si>
  <si>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</si>
  <si>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</si>
  <si>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</si>
  <si>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</si>
  <si>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</si>
  <si>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</si>
  <si>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</si>
  <si>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</si>
  <si>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</si>
  <si>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</si>
  <si>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</si>
  <si>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</si>
  <si>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</si>
  <si>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</si>
  <si>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</si>
  <si>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</si>
  <si>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</si>
  <si>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</si>
  <si>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</si>
  <si>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</si>
  <si>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</si>
  <si>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</si>
  <si>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</si>
  <si>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</si>
  <si>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</si>
  <si>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</si>
  <si>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</si>
  <si>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</si>
  <si>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</si>
  <si>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</si>
  <si>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</si>
  <si>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</si>
  <si>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</si>
  <si>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</si>
  <si>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</si>
  <si>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</si>
  <si>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</si>
  <si>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</si>
  <si>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</si>
  <si>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</si>
  <si>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</si>
  <si>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</si>
  <si>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</si>
  <si>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</si>
  <si>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</si>
  <si>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</si>
  <si>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</si>
  <si>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</si>
  <si>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</si>
  <si>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</si>
  <si>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</si>
  <si>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</si>
  <si>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</si>
  <si>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</si>
  <si>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</si>
  <si>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</si>
  <si>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</si>
  <si>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</si>
  <si>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</si>
  <si>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</si>
  <si>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</si>
  <si>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</si>
  <si>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</si>
  <si>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</si>
  <si>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</si>
  <si>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</si>
  <si>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</si>
  <si>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</si>
  <si>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</si>
  <si>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</si>
  <si>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</si>
  <si>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</si>
  <si>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</si>
  <si>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</si>
  <si>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</si>
  <si>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</si>
  <si>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</si>
  <si>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</si>
  <si>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</si>
  <si>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</si>
  <si>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</si>
  <si>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</si>
  <si>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</si>
  <si>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</si>
  <si>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</si>
  <si>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</si>
  <si>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</si>
  <si>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</si>
  <si>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</si>
  <si>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</si>
  <si>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</si>
  <si>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</si>
  <si>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</si>
  <si>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</si>
  <si>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</si>
  <si>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</si>
  <si>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</si>
  <si>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</si>
  <si>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</si>
  <si>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</si>
  <si>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</si>
  <si>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</si>
  <si>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</si>
  <si>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</si>
  <si>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</si>
  <si>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</si>
  <si>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</si>
  <si>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</si>
  <si>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</si>
  <si>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</si>
  <si>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</si>
  <si>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</si>
  <si>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</si>
  <si>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</si>
  <si>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</si>
  <si>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</si>
  <si>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</si>
  <si>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</si>
  <si>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</si>
  <si>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</si>
  <si>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</si>
  <si>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</si>
  <si>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</si>
  <si>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</si>
  <si>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</si>
  <si>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</si>
  <si>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</si>
  <si>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</si>
  <si>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</si>
  <si>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</si>
  <si>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</si>
  <si>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</si>
  <si>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</si>
  <si>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</si>
  <si>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</si>
  <si>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</si>
  <si>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</si>
  <si>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</si>
  <si>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</si>
  <si>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</si>
  <si>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</si>
  <si>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</si>
  <si>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</si>
  <si>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</si>
  <si>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</si>
  <si>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</si>
  <si>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</si>
  <si>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</si>
  <si>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</si>
  <si>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</si>
  <si>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</si>
  <si>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</si>
  <si>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</si>
  <si>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</si>
  <si>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</si>
  <si>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</si>
  <si>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</si>
  <si>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</si>
  <si>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</si>
  <si>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</si>
  <si>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</si>
  <si>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</si>
  <si>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</si>
  <si>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</si>
  <si>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</si>
  <si>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</si>
  <si>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</si>
  <si>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</si>
  <si>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</si>
  <si>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</si>
  <si>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</si>
  <si>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</si>
  <si>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</si>
  <si>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</si>
  <si>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</si>
  <si>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</si>
  <si>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</si>
  <si>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</si>
  <si>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</si>
  <si>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</si>
  <si>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</si>
  <si>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</si>
  <si>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</si>
  <si>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</si>
  <si>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</si>
  <si>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</si>
  <si>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</si>
  <si>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</si>
  <si>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</si>
  <si>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</si>
  <si>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</si>
  <si>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</si>
  <si>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</si>
  <si>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</si>
  <si>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</si>
  <si>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</si>
  <si>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</si>
  <si>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</si>
  <si>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</si>
  <si>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</si>
  <si>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</si>
  <si>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</si>
  <si>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</si>
  <si>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</si>
  <si>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</si>
  <si>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</si>
  <si>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</si>
  <si>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</si>
  <si>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</si>
  <si>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</si>
  <si>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</si>
  <si>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</si>
  <si>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</si>
  <si>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</si>
  <si>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</si>
  <si>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</si>
  <si>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</si>
  <si>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</si>
  <si>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</si>
  <si>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</si>
  <si>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</si>
  <si>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</si>
  <si>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</si>
  <si>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</si>
  <si>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</si>
  <si>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</si>
  <si>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</si>
  <si>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</si>
  <si>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</si>
  <si>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</si>
  <si>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</si>
  <si>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</si>
  <si>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</si>
  <si>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</si>
  <si>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</si>
  <si>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</si>
  <si>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</si>
  <si>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</si>
  <si>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</si>
  <si>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</si>
  <si>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</si>
  <si>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</si>
  <si>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</si>
  <si>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</si>
  <si>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</si>
  <si>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</si>
  <si>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</si>
  <si>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</si>
  <si>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</si>
  <si>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</si>
  <si>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</si>
  <si>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</si>
  <si>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</si>
  <si>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</si>
  <si>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</si>
  <si>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</si>
  <si>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</si>
  <si>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</si>
  <si>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</si>
  <si>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</si>
  <si>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</si>
  <si>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</si>
  <si>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</si>
  <si>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</si>
  <si>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</si>
  <si>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</si>
  <si>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</si>
  <si>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</si>
  <si>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</si>
  <si>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</si>
  <si>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</si>
  <si>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</si>
  <si>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</si>
  <si>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</si>
  <si>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</si>
  <si>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</si>
  <si>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</si>
  <si>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</si>
  <si>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</si>
  <si>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</si>
  <si>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</si>
  <si>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</si>
  <si>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</si>
  <si>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</si>
  <si>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</si>
  <si>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</si>
  <si>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</si>
  <si>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</si>
  <si>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</si>
  <si>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</si>
  <si>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</si>
  <si>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</si>
  <si>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</si>
  <si>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</si>
  <si>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</si>
  <si>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</si>
  <si>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</si>
  <si>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</si>
  <si>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</si>
  <si>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</si>
  <si>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</si>
  <si>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</si>
  <si>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</si>
  <si>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</si>
  <si>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</si>
  <si>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</si>
  <si>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</si>
  <si>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</si>
  <si>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</si>
  <si>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</si>
  <si>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</si>
  <si>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</si>
  <si>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</si>
  <si>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</si>
  <si>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</si>
  <si>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</si>
  <si>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</si>
  <si>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</si>
  <si>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</si>
  <si>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</si>
  <si>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</si>
  <si>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</si>
  <si>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</si>
  <si>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</si>
  <si>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</si>
  <si>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</si>
  <si>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</si>
  <si>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</si>
  <si>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</si>
  <si>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</si>
  <si>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</si>
  <si>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</si>
  <si>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</si>
  <si>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</si>
  <si>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</si>
  <si>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</si>
  <si>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</si>
  <si>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</si>
  <si>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</si>
  <si>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</si>
  <si>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</si>
  <si>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</si>
  <si>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</si>
  <si>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</si>
  <si>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</si>
  <si>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</si>
  <si>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</si>
  <si>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</si>
  <si>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</si>
  <si>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</si>
  <si>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</si>
  <si>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</si>
  <si>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</si>
  <si>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</si>
  <si>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</si>
  <si>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</si>
  <si>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</si>
  <si>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</si>
  <si>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</si>
  <si>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</si>
  <si>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</si>
  <si>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</si>
  <si>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</si>
  <si>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</si>
  <si>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</si>
  <si>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</si>
  <si>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</si>
  <si>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</si>
  <si>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</si>
  <si>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</si>
  <si>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</si>
  <si>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</si>
  <si>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</si>
  <si>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</si>
  <si>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</si>
  <si>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</si>
  <si>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</si>
  <si>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</si>
  <si>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</si>
  <si>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</si>
  <si>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</si>
  <si>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</si>
  <si>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</si>
  <si>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</si>
  <si>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</si>
  <si>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</si>
  <si>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</si>
  <si>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</si>
  <si>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</si>
  <si>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</si>
  <si>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</si>
  <si>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</si>
  <si>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</si>
  <si>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</si>
  <si>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</si>
  <si>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</si>
  <si>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</si>
  <si>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</si>
  <si>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</si>
  <si>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</si>
  <si>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</si>
  <si>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</si>
  <si>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</si>
  <si>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</si>
  <si>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</si>
  <si>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</si>
  <si>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</si>
  <si>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</si>
  <si>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</si>
  <si>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</si>
  <si>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</si>
  <si>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</si>
  <si>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</si>
  <si>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</si>
  <si>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</si>
  <si>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</si>
  <si>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</si>
  <si>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</si>
  <si>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</si>
  <si>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</si>
  <si>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</si>
  <si>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</si>
  <si>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</si>
  <si>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</si>
  <si>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</si>
  <si>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</si>
  <si>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</si>
  <si>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</si>
  <si>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</si>
  <si>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</si>
  <si>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</si>
  <si>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</si>
  <si>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</si>
  <si>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</si>
  <si>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</si>
  <si>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</si>
  <si>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</si>
  <si>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</si>
  <si>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</si>
  <si>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</si>
  <si>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</si>
  <si>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</si>
  <si>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</si>
  <si>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</si>
  <si>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</si>
  <si>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</si>
  <si>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</si>
  <si>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</si>
  <si>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</si>
  <si>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</si>
  <si>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</si>
  <si>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</si>
  <si>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</si>
  <si>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</si>
  <si>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</si>
  <si>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</si>
  <si>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</si>
  <si>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</si>
  <si>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</si>
  <si>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</si>
  <si>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</si>
  <si>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</si>
  <si>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</si>
  <si>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</si>
  <si>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</si>
  <si>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</si>
  <si>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</si>
  <si>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</si>
  <si>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</si>
  <si>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</si>
  <si>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</si>
  <si>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</si>
  <si>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</si>
  <si>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</si>
  <si>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</si>
  <si>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</si>
  <si>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</si>
  <si>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</si>
  <si>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</si>
  <si>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</si>
  <si>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</si>
  <si>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</si>
  <si>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</si>
  <si>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</si>
  <si>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</si>
  <si>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</si>
  <si>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</si>
  <si>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</si>
  <si>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</si>
  <si>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</si>
  <si>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</si>
  <si>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</si>
  <si>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</si>
  <si>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</si>
  <si>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</si>
  <si>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</si>
  <si>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</si>
  <si>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</si>
  <si>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</si>
  <si>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</si>
  <si>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</si>
  <si>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</si>
  <si>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</si>
  <si>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</si>
  <si>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</si>
  <si>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</si>
  <si>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</si>
  <si>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</si>
  <si>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</si>
  <si>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</si>
  <si>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</si>
  <si>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</si>
  <si>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</si>
  <si>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</si>
  <si>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</si>
  <si>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</si>
  <si>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</si>
  <si>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</si>
  <si>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</si>
  <si>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</si>
  <si>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</si>
  <si>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</si>
  <si>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</si>
  <si>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</si>
  <si>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</si>
  <si>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</si>
  <si>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</si>
  <si>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</si>
  <si>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</si>
  <si>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</si>
  <si>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</si>
  <si>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</si>
  <si>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</si>
  <si>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</si>
  <si>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</si>
  <si>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</si>
  <si>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</si>
  <si>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</si>
  <si>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</si>
  <si>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</si>
  <si>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</si>
  <si>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</si>
  <si>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</si>
  <si>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</si>
  <si>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</si>
  <si>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</si>
  <si>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</si>
  <si>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</si>
  <si>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</si>
  <si>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</si>
  <si>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</si>
  <si>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</si>
  <si>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</si>
  <si>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</si>
  <si>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</si>
  <si>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</si>
  <si>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</si>
  <si>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</si>
  <si>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</si>
  <si>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</si>
  <si>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</si>
  <si>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</si>
  <si>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</si>
  <si>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</si>
  <si>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</si>
  <si>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</si>
  <si>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</si>
  <si>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</si>
  <si>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</si>
  <si>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</si>
  <si>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</si>
  <si>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</si>
  <si>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</si>
  <si>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</si>
  <si>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</si>
  <si>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</si>
  <si>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</si>
  <si>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</si>
  <si>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</si>
  <si>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</si>
  <si>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</si>
  <si>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</si>
  <si>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</si>
  <si>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</si>
  <si>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</si>
  <si>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</si>
  <si>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</si>
  <si>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</si>
  <si>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</si>
  <si>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</si>
  <si>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</si>
  <si>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</si>
  <si>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</si>
  <si>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</si>
  <si>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</si>
  <si>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</si>
  <si>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</si>
  <si>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</si>
  <si>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</si>
  <si>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</si>
  <si>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</si>
  <si>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</si>
  <si>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</si>
  <si>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</si>
  <si>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</si>
  <si>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</si>
  <si>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</si>
  <si>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</si>
  <si>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</si>
  <si>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</si>
  <si>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</si>
  <si>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</si>
  <si>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</si>
  <si>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</si>
  <si>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</si>
  <si>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</si>
  <si>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</si>
  <si>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</si>
  <si>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</si>
  <si>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</si>
  <si>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</si>
  <si>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</si>
  <si>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</si>
  <si>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</si>
  <si>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</si>
  <si>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</si>
  <si>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</si>
  <si>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</si>
  <si>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</si>
  <si>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</si>
  <si>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</si>
  <si>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</si>
  <si>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</si>
  <si>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</si>
  <si>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</si>
  <si>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</si>
  <si>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</si>
  <si>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</si>
  <si>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</si>
  <si>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</si>
  <si>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</si>
  <si>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</si>
  <si>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</si>
  <si>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</si>
  <si>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</si>
  <si>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</si>
  <si>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</si>
  <si>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</si>
  <si>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</si>
  <si>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</si>
  <si>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</si>
  <si>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</si>
  <si>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</si>
  <si>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</si>
  <si>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</si>
  <si>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</si>
  <si>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</si>
  <si>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</si>
  <si>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</si>
  <si>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</si>
  <si>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</si>
  <si>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</si>
  <si>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</si>
  <si>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</si>
  <si>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</si>
  <si>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</si>
  <si>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</si>
  <si>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</si>
  <si>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</si>
  <si>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</si>
  <si>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</si>
  <si>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</si>
  <si>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</si>
  <si>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</si>
  <si>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</si>
  <si>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</si>
  <si>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</si>
  <si>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</si>
  <si>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</si>
  <si>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</si>
  <si>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</si>
  <si>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</si>
  <si>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</si>
  <si>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</si>
  <si>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</si>
  <si>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</si>
  <si>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</si>
  <si>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</si>
  <si>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</si>
  <si>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</si>
  <si>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</si>
  <si>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</si>
  <si>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</si>
  <si>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</si>
  <si>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</si>
  <si>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</si>
  <si>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</si>
  <si>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</si>
  <si>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</si>
  <si>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</si>
  <si>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</si>
  <si>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</si>
  <si>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</si>
  <si>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</si>
  <si>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</si>
  <si>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</si>
  <si>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</si>
  <si>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</si>
  <si>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</si>
  <si>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</si>
  <si>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</si>
  <si>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</si>
  <si>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</si>
  <si>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</si>
  <si>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</si>
  <si>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</si>
  <si>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</si>
  <si>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</si>
  <si>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</si>
  <si>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</si>
  <si>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</si>
  <si>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</si>
  <si>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</si>
  <si>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</si>
  <si>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</si>
  <si>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</si>
  <si>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</si>
  <si>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</si>
  <si>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</si>
  <si>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</si>
  <si>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</si>
  <si>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</si>
  <si>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</si>
  <si>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</si>
  <si>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</si>
  <si>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</si>
  <si>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</si>
  <si>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</si>
  <si>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</si>
  <si>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</si>
  <si>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</si>
  <si>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</si>
  <si>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</si>
  <si>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</si>
  <si>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</si>
  <si>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</si>
  <si>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</si>
  <si>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</si>
  <si>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</si>
  <si>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</si>
  <si>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</si>
  <si>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</si>
  <si>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</si>
  <si>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</si>
  <si>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</si>
  <si>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</si>
  <si>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</si>
  <si>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</si>
  <si>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</si>
  <si>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</si>
  <si>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</si>
  <si>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</si>
  <si>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</si>
  <si>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</si>
  <si>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</si>
  <si>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</si>
  <si>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</si>
  <si>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</si>
  <si>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</si>
  <si>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</si>
  <si>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</si>
  <si>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</si>
  <si>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</si>
  <si>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</si>
  <si>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</si>
  <si>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</si>
  <si>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</si>
  <si>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</si>
  <si>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</si>
  <si>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</si>
  <si>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</si>
  <si>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</si>
  <si>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</si>
  <si>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</si>
  <si>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</si>
  <si>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</si>
  <si>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</si>
  <si>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</si>
  <si>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</si>
  <si>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</si>
  <si>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</si>
  <si>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</si>
  <si>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</si>
  <si>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</si>
  <si>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</si>
  <si>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</si>
  <si>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</si>
  <si>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</si>
  <si>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</si>
  <si>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</si>
  <si>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</si>
  <si>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</si>
  <si>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</si>
  <si>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</si>
  <si>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</si>
  <si>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</si>
  <si>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</si>
  <si>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</si>
  <si>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</si>
  <si>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</si>
  <si>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</si>
  <si>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</si>
  <si>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</si>
  <si>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</si>
  <si>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</si>
  <si>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</si>
  <si>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</si>
  <si>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</si>
  <si>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</si>
  <si>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</si>
  <si>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</si>
  <si>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</si>
  <si>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</si>
  <si>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</si>
  <si>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</si>
  <si>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</si>
  <si>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</si>
  <si>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</si>
  <si>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</si>
  <si>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</si>
  <si>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</si>
  <si>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</si>
  <si>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</si>
  <si>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</si>
  <si>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</si>
  <si>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</si>
  <si>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</si>
  <si>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</si>
  <si>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</si>
  <si>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</si>
  <si>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</si>
  <si>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</si>
  <si>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</si>
  <si>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</si>
  <si>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</si>
  <si>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</si>
  <si>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</si>
  <si>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</si>
  <si>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</si>
  <si>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</si>
  <si>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</si>
  <si>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</si>
  <si>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</si>
  <si>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</si>
  <si>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</si>
  <si>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</si>
  <si>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</si>
  <si>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</si>
  <si>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</si>
  <si>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</si>
  <si>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</si>
  <si>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</si>
  <si>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</si>
  <si>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</si>
  <si>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</si>
  <si>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</si>
  <si>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</si>
  <si>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</si>
  <si>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</si>
  <si>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</si>
  <si>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</si>
  <si>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</si>
  <si>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</si>
  <si>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</si>
  <si>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</si>
  <si>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</si>
  <si>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</si>
  <si>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</si>
  <si>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</si>
  <si>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</si>
  <si>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</si>
  <si>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</si>
  <si>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</si>
  <si>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</si>
  <si>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</si>
  <si>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</si>
  <si>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</si>
  <si>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</si>
  <si>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</si>
  <si>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</si>
  <si>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</si>
  <si>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</si>
  <si>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</si>
  <si>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</si>
  <si>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</si>
  <si>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</si>
  <si>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</si>
  <si>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</si>
  <si>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</si>
  <si>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</si>
  <si>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</si>
  <si>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</si>
  <si>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</si>
  <si>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</si>
  <si>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</si>
  <si>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</si>
  <si>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</si>
  <si>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</si>
  <si>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</si>
  <si>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</si>
  <si>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</si>
  <si>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</si>
  <si>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</si>
  <si>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</si>
  <si>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</si>
  <si>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</si>
  <si>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</si>
  <si>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</si>
  <si>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</si>
  <si>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</si>
  <si>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</si>
  <si>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</si>
  <si>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</si>
  <si>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</si>
  <si>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</si>
  <si>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</si>
  <si>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</si>
  <si>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</si>
  <si>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</si>
  <si>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</si>
  <si>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</si>
  <si>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</si>
  <si>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</si>
  <si>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</si>
  <si>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</si>
  <si>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</si>
  <si>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</si>
  <si>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</si>
  <si>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</si>
  <si>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</si>
  <si>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</si>
  <si>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</si>
  <si>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</si>
  <si>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</si>
  <si>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</si>
  <si>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</si>
  <si>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</si>
  <si>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</si>
  <si>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</si>
  <si>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</si>
  <si>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</si>
  <si>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</si>
  <si>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</si>
  <si>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</si>
  <si>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</si>
  <si>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</si>
  <si>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</si>
  <si>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</si>
  <si>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</si>
  <si>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</si>
  <si>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</si>
  <si>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</si>
  <si>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</si>
  <si>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</si>
  <si>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</si>
  <si>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</si>
  <si>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</si>
  <si>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</si>
  <si>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</si>
  <si>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</si>
  <si>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</si>
  <si>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</si>
  <si>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</si>
  <si>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</si>
  <si>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</si>
  <si>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</si>
  <si>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</si>
  <si>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</si>
  <si>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</si>
  <si>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</si>
  <si>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</si>
  <si>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</si>
  <si>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</si>
  <si>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</si>
  <si>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</si>
  <si>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</si>
  <si>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</si>
  <si>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</si>
  <si>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</si>
  <si>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</si>
  <si>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</si>
  <si>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</si>
  <si>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</si>
  <si>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</si>
  <si>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</si>
  <si>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</si>
  <si>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</si>
  <si>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</si>
  <si>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</si>
  <si>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</si>
  <si>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</si>
  <si>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</si>
  <si>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</si>
  <si>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</si>
  <si>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</si>
  <si>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</si>
  <si>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</si>
  <si>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</si>
  <si>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</si>
  <si>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</si>
  <si>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</si>
  <si>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</si>
  <si>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</si>
  <si>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</si>
  <si>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</si>
  <si>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</si>
  <si>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</si>
  <si>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</si>
  <si>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</si>
  <si>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</si>
  <si>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</si>
  <si>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</si>
  <si>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</si>
  <si>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</si>
  <si>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</si>
  <si>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</si>
  <si>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</si>
  <si>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</si>
  <si>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</si>
  <si>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</si>
  <si>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</si>
  <si>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</si>
  <si>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</si>
  <si>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</si>
  <si>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</si>
  <si>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</si>
  <si>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</si>
  <si>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</si>
  <si>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</si>
  <si>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</si>
  <si>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</si>
  <si>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</si>
  <si>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</si>
  <si>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</si>
  <si>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</si>
  <si>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</si>
  <si>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</si>
  <si>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</si>
  <si>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</si>
  <si>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</si>
  <si>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</si>
  <si>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</si>
  <si>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</si>
  <si>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</si>
  <si>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</si>
  <si>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</si>
  <si>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</si>
  <si>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</si>
  <si>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</si>
  <si>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</si>
  <si>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</si>
  <si>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</si>
  <si>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</si>
  <si>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</si>
  <si>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</si>
  <si>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</si>
  <si>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</si>
  <si>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</si>
  <si>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</si>
  <si>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</si>
  <si>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</si>
  <si>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</si>
  <si>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</si>
  <si>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</si>
  <si>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</si>
  <si>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</si>
  <si>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</si>
  <si>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</si>
  <si>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</si>
  <si>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</si>
  <si>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</si>
  <si>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</si>
  <si>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</si>
  <si>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</si>
  <si>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</si>
  <si>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</si>
  <si>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</si>
  <si>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</si>
  <si>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</si>
  <si>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</si>
  <si>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</si>
  <si>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</si>
  <si>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</si>
  <si>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</si>
  <si>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</si>
  <si>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</si>
  <si>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</si>
  <si>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</si>
  <si>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</si>
  <si>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</si>
  <si>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</si>
  <si>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</si>
  <si>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</si>
  <si>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</si>
  <si>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</si>
  <si>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</si>
  <si>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</si>
  <si>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</si>
  <si>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</si>
  <si>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</si>
  <si>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</si>
  <si>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</si>
  <si>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</si>
  <si>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</si>
  <si>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</si>
  <si>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</si>
  <si>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</si>
  <si>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</si>
  <si>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</si>
  <si>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</si>
  <si>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</si>
  <si>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</si>
  <si>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</si>
  <si>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</si>
  <si>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</si>
  <si>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</si>
  <si>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</si>
  <si>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</si>
  <si>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</si>
  <si>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</si>
  <si>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</si>
  <si>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</si>
  <si>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</si>
  <si>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</si>
  <si>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</si>
  <si>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</si>
  <si>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</si>
  <si>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</si>
  <si>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</si>
  <si>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</si>
  <si>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</si>
  <si>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</si>
  <si>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</si>
  <si>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</si>
  <si>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</si>
  <si>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</si>
  <si>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</si>
  <si>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</si>
  <si>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</si>
  <si>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</si>
  <si>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</si>
  <si>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</si>
  <si>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</si>
  <si>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</si>
  <si>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</si>
  <si>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</si>
  <si>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</si>
  <si>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</si>
  <si>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</si>
  <si>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</si>
  <si>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</si>
  <si>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</si>
  <si>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</si>
  <si>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</si>
  <si>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</si>
  <si>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</si>
  <si>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</si>
  <si>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</si>
  <si>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</si>
  <si>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</si>
  <si>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</si>
  <si>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</si>
  <si>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</si>
  <si>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</si>
  <si>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</si>
  <si>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</si>
  <si>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</si>
  <si>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</si>
  <si>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</si>
  <si>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</si>
  <si>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</si>
  <si>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</si>
  <si>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</si>
  <si>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</si>
  <si>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</si>
  <si>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</si>
  <si>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</si>
  <si>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</si>
  <si>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</si>
  <si>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</si>
  <si>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</si>
  <si>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</si>
  <si>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</si>
  <si>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</si>
  <si>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</si>
  <si>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</si>
  <si>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</si>
  <si>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</si>
  <si>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</si>
  <si>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</si>
  <si>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</si>
  <si>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</si>
  <si>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</si>
  <si>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</si>
  <si>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</si>
  <si>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</si>
  <si>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</si>
  <si>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</si>
  <si>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</si>
  <si>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</si>
  <si>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</si>
  <si>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</si>
  <si>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</si>
  <si>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</si>
  <si>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</si>
  <si>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</si>
  <si>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</si>
  <si>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</si>
  <si>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</si>
  <si>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</si>
  <si>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</si>
  <si>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</si>
  <si>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</si>
  <si>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</si>
  <si>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</si>
  <si>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</si>
  <si>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</si>
  <si>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</si>
  <si>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</si>
  <si>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</si>
  <si>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</si>
  <si>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</si>
  <si>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</si>
  <si>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</si>
  <si>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</si>
  <si>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</si>
  <si>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</si>
  <si>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</si>
  <si>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</si>
  <si>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</si>
  <si>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</si>
  <si>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</si>
  <si>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</si>
  <si>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</si>
  <si>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</si>
  <si>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</si>
  <si>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</si>
  <si>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</si>
  <si>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</si>
  <si>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</si>
  <si>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</si>
  <si>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</si>
  <si>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</si>
  <si>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</si>
  <si>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</si>
  <si>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</si>
  <si>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</si>
  <si>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</si>
  <si>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</si>
  <si>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</si>
  <si>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</si>
  <si>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</si>
  <si>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</si>
  <si>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</si>
  <si>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</si>
  <si>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</si>
  <si>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</si>
  <si>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</si>
  <si>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</si>
  <si>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</si>
  <si>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</si>
  <si>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</si>
  <si>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</si>
  <si>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</si>
  <si>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</si>
  <si>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</si>
  <si>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</si>
  <si>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</si>
  <si>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</si>
  <si>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</si>
  <si>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</si>
  <si>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</si>
  <si>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</si>
  <si>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</si>
  <si>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</si>
  <si>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</si>
  <si>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</si>
  <si>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</si>
  <si>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</si>
  <si>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</si>
  <si>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</si>
  <si>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</si>
  <si>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</si>
  <si>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</si>
  <si>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</si>
  <si>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</si>
  <si>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</si>
  <si>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</si>
  <si>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</si>
  <si>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</si>
  <si>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</si>
  <si>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</si>
  <si>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</si>
  <si>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</si>
  <si>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</si>
  <si>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</si>
  <si>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</si>
  <si>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</si>
  <si>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</si>
  <si>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</si>
  <si>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</si>
  <si>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</si>
  <si>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</si>
  <si>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</si>
  <si>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</si>
  <si>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</si>
  <si>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</si>
  <si>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</si>
  <si>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</si>
  <si>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</si>
  <si>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</si>
  <si>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</si>
  <si>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</si>
  <si>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</si>
  <si>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</si>
  <si>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</si>
  <si>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</si>
  <si>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</si>
  <si>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</si>
  <si>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</si>
  <si>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</si>
  <si>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</si>
  <si>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</si>
  <si>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</si>
  <si>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</si>
  <si>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</si>
  <si>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</si>
  <si>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</si>
  <si>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</si>
  <si>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</si>
  <si>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</si>
  <si>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</si>
  <si>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</si>
  <si>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</si>
  <si>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</si>
  <si>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</si>
  <si>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</si>
  <si>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</si>
  <si>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</si>
  <si>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</si>
  <si>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</si>
  <si>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</si>
  <si>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</si>
  <si>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</si>
  <si>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</si>
  <si>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</si>
  <si>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</si>
  <si>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</si>
  <si>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</si>
  <si>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</si>
  <si>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</si>
  <si>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</si>
  <si>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</si>
  <si>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</si>
  <si>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</si>
  <si>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</si>
  <si>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</si>
  <si>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</si>
  <si>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</si>
  <si>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</si>
  <si>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</si>
  <si>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</si>
  <si>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</si>
  <si>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</si>
  <si>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</si>
  <si>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</si>
  <si>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</si>
  <si>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</si>
  <si>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</si>
  <si>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</si>
  <si>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</si>
  <si>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</si>
  <si>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</si>
  <si>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</si>
  <si>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</si>
  <si>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</si>
  <si>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</si>
  <si>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</si>
  <si>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</si>
  <si>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</si>
  <si>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</si>
  <si>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</si>
  <si>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</si>
  <si>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</si>
  <si>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</si>
  <si>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</si>
  <si>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</si>
  <si>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</si>
  <si>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</si>
  <si>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</si>
  <si>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</si>
  <si>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</si>
  <si>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</si>
  <si>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</si>
  <si>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</si>
  <si>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</si>
  <si>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</si>
  <si>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</si>
  <si>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</si>
  <si>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</si>
  <si>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</si>
  <si>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</si>
  <si>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</si>
  <si>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</si>
  <si>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</si>
  <si>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</si>
  <si>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</si>
  <si>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</si>
  <si>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</si>
  <si>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</si>
  <si>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</si>
  <si>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</si>
  <si>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</si>
  <si>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</si>
  <si>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</si>
  <si>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</si>
  <si>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</si>
  <si>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</si>
  <si>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</si>
  <si>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</si>
  <si>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</si>
  <si>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</si>
  <si>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</si>
  <si>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</si>
  <si>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</si>
  <si>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</si>
  <si>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</si>
  <si>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</si>
  <si>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</si>
  <si>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</si>
  <si>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</si>
  <si>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</si>
  <si>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</si>
  <si>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</si>
  <si>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</si>
  <si>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</si>
  <si>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</si>
  <si>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</si>
  <si>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</si>
  <si>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</si>
  <si>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</si>
  <si>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</si>
  <si>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</si>
  <si>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</si>
  <si>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</si>
  <si>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</si>
  <si>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</si>
  <si>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</si>
  <si>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</si>
  <si>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</si>
  <si>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</si>
  <si>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</si>
  <si>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</si>
  <si>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</si>
  <si>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</si>
  <si>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</si>
  <si>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</si>
  <si>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</si>
  <si>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</si>
  <si>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</si>
  <si>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</si>
  <si>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</si>
  <si>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</si>
  <si>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</si>
  <si>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</si>
  <si>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</si>
  <si>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</si>
  <si>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</si>
  <si>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</si>
  <si>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</si>
  <si>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</si>
  <si>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</si>
  <si>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</si>
  <si>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</si>
  <si>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</si>
  <si>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</si>
  <si>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</si>
  <si>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</si>
  <si>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</si>
  <si>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</si>
  <si>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</si>
  <si>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</si>
  <si>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</si>
  <si>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</si>
  <si>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</si>
  <si>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</si>
  <si>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</si>
  <si>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</si>
  <si>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</si>
  <si>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</si>
  <si>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</si>
  <si>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</si>
  <si>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</si>
  <si>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</si>
  <si>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</si>
  <si>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</si>
  <si>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</si>
  <si>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</si>
  <si>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</si>
  <si>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</si>
  <si>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</si>
  <si>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</si>
  <si>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</si>
  <si>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</si>
  <si>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</si>
  <si>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</si>
  <si>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</si>
  <si>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</si>
  <si>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</si>
  <si>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</si>
  <si>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</si>
  <si>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</si>
  <si>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</si>
  <si>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</si>
  <si>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</si>
  <si>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</si>
  <si>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</si>
  <si>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</si>
  <si>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</si>
  <si>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</si>
  <si>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</si>
  <si>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</si>
  <si>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</si>
  <si>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</si>
  <si>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</si>
  <si>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</si>
  <si>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</si>
  <si>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</si>
  <si>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</si>
  <si>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</si>
  <si>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</si>
  <si>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</si>
  <si>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</si>
  <si>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</si>
  <si>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</si>
  <si>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</si>
  <si>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</si>
  <si>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</si>
  <si>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</si>
  <si>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</si>
  <si>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</si>
  <si>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</si>
  <si>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</si>
  <si>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</si>
  <si>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</si>
  <si>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</si>
  <si>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</si>
  <si>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</si>
  <si>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</si>
  <si>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</si>
  <si>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</si>
  <si>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</si>
  <si>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</si>
  <si>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</si>
  <si>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</si>
  <si>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</si>
  <si>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</si>
  <si>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</si>
  <si>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</si>
  <si>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</si>
  <si>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</si>
  <si>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</si>
  <si>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</si>
  <si>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</si>
  <si>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</si>
  <si>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</si>
  <si>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</si>
  <si>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</si>
  <si>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</si>
  <si>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</si>
  <si>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</si>
  <si>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</si>
  <si>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</si>
  <si>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</si>
  <si>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</si>
  <si>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</si>
  <si>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</si>
  <si>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</si>
  <si>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</si>
  <si>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</si>
  <si>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</si>
  <si>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</si>
  <si>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</si>
  <si>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</si>
  <si>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</si>
  <si>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</si>
  <si>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</si>
  <si>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</si>
  <si>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</si>
  <si>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</si>
  <si>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</si>
  <si>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</si>
  <si>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</si>
  <si>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</si>
  <si>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</si>
  <si>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</si>
  <si>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</si>
  <si>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</si>
  <si>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</si>
  <si>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</si>
  <si>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</si>
  <si>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</si>
  <si>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</si>
  <si>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</si>
  <si>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</si>
  <si>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</si>
  <si>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</si>
  <si>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</si>
  <si>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</si>
  <si>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</si>
  <si>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</si>
  <si>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</si>
  <si>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</si>
  <si>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</si>
  <si>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</si>
  <si>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</si>
  <si>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</si>
  <si>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</si>
  <si>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</si>
  <si>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</si>
  <si>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</si>
  <si>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</si>
  <si>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</si>
  <si>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</si>
  <si>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</si>
  <si>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</si>
  <si>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</si>
  <si>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</si>
  <si>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</si>
  <si>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</si>
  <si>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</si>
  <si>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</si>
  <si>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</si>
  <si>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</si>
  <si>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</si>
  <si>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</si>
  <si>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</si>
  <si>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</si>
  <si>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</si>
  <si>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</si>
  <si>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</si>
  <si>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</si>
  <si>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</si>
  <si>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</si>
  <si>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</si>
  <si>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</si>
  <si>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</si>
  <si>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</si>
  <si>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</si>
  <si>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</si>
  <si>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</si>
  <si>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</si>
  <si>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</si>
  <si>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</si>
  <si>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</si>
  <si>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</si>
  <si>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</si>
  <si>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</si>
  <si>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</si>
  <si>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</si>
  <si>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</si>
  <si>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</si>
  <si>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</si>
  <si>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</si>
  <si>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</si>
  <si>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</si>
  <si>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</si>
  <si>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</si>
  <si>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</si>
  <si>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</si>
  <si>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</si>
  <si>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</si>
  <si>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</si>
  <si>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</si>
  <si>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</si>
  <si>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</si>
  <si>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</si>
  <si>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</si>
  <si>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</si>
  <si>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</si>
  <si>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</si>
  <si>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</si>
  <si>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</si>
  <si>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</si>
  <si>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</si>
  <si>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</si>
  <si>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</si>
  <si>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</si>
  <si>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</si>
  <si>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</si>
  <si>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</si>
  <si>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</si>
  <si>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</si>
  <si>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</si>
  <si>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</si>
  <si>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</si>
  <si>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</si>
  <si>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</si>
  <si>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</si>
  <si>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</si>
  <si>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</si>
  <si>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</si>
  <si>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</si>
  <si>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</si>
  <si>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</si>
  <si>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</si>
  <si>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</si>
  <si>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</si>
  <si>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</si>
  <si>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</si>
  <si>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</si>
  <si>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</si>
  <si>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</si>
  <si>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</si>
  <si>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</si>
  <si>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</si>
  <si>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</si>
  <si>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</si>
  <si>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</si>
  <si>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</si>
  <si>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</si>
  <si>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</si>
  <si>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</si>
  <si>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</si>
  <si>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</si>
  <si>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</si>
  <si>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</si>
  <si>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</si>
  <si>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</si>
  <si>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</si>
  <si>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</si>
  <si>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</si>
  <si>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</si>
  <si>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</si>
  <si>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</si>
  <si>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</si>
  <si>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</si>
  <si>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</si>
  <si>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</si>
  <si>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</si>
  <si>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</si>
  <si>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</si>
  <si>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</si>
  <si>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</si>
  <si>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</si>
  <si>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</si>
  <si>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</si>
  <si>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</si>
  <si>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</si>
  <si>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</si>
  <si>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</si>
  <si>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</si>
  <si>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</si>
  <si>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</si>
  <si>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</si>
  <si>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</si>
  <si>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</si>
  <si>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</si>
  <si>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</si>
  <si>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</si>
  <si>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</si>
  <si>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</si>
  <si>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</si>
  <si>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</si>
  <si>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</si>
  <si>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</si>
  <si>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</si>
  <si>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</si>
  <si>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</si>
  <si>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</si>
  <si>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</si>
  <si>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</si>
  <si>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</si>
  <si>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</si>
  <si>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</si>
  <si>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</si>
  <si>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</si>
  <si>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</si>
  <si>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</si>
  <si>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</si>
  <si>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</si>
  <si>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</si>
  <si>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</si>
  <si>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</si>
  <si>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</si>
  <si>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</si>
  <si>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</si>
  <si>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</si>
  <si>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</si>
  <si>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</si>
  <si>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</si>
  <si>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</si>
  <si>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</si>
  <si>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</si>
  <si>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</si>
  <si>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</si>
  <si>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</si>
  <si>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</si>
  <si>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</si>
  <si>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</si>
  <si>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</si>
  <si>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</si>
  <si>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</si>
  <si>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</si>
  <si>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</si>
  <si>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</si>
  <si>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</si>
  <si>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</si>
  <si>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</si>
  <si>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</si>
  <si>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</si>
  <si>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</si>
  <si>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</si>
  <si>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</si>
  <si>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</si>
  <si>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</si>
  <si>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</si>
  <si>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</si>
  <si>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</si>
  <si>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</si>
  <si>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</si>
  <si>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</si>
  <si>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</si>
  <si>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</si>
  <si>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</si>
  <si>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</si>
  <si>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</si>
  <si>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</si>
  <si>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</si>
  <si>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</si>
  <si>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</si>
  <si>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</si>
  <si>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</si>
  <si>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</si>
  <si>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</si>
  <si>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</si>
  <si>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</si>
  <si>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</si>
  <si>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</si>
  <si>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</si>
  <si>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</si>
  <si>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</si>
  <si>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</si>
  <si>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</si>
  <si>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</si>
  <si>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</si>
  <si>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</si>
  <si>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</si>
  <si>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</si>
  <si>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</si>
  <si>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</si>
  <si>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</si>
  <si>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</si>
  <si>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</si>
  <si>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</si>
  <si>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</si>
  <si>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</si>
  <si>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</si>
  <si>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</si>
  <si>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</si>
  <si>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</si>
  <si>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</si>
  <si>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</si>
  <si>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</si>
  <si>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</si>
  <si>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</si>
  <si>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</si>
  <si>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</si>
  <si>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</si>
  <si>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</si>
  <si>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</si>
  <si>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</si>
  <si>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</si>
  <si>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</si>
  <si>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</si>
  <si>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</si>
  <si>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</si>
  <si>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</si>
  <si>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</si>
  <si>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</si>
  <si>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</si>
  <si>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</si>
  <si>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</si>
  <si>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</si>
  <si>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</si>
  <si>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</si>
  <si>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</si>
  <si>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</si>
  <si>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</si>
  <si>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</si>
  <si>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</si>
  <si>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</si>
  <si>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</si>
  <si>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</si>
  <si>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</si>
  <si>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</si>
  <si>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</si>
  <si>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</si>
  <si>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</si>
  <si>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</si>
  <si>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</si>
  <si>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</si>
  <si>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</si>
  <si>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</si>
  <si>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</si>
  <si>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</si>
  <si>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</si>
  <si>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</si>
  <si>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</si>
  <si>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</si>
  <si>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</si>
  <si>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</si>
  <si>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</si>
  <si>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</si>
  <si>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</si>
  <si>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</si>
  <si>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</si>
  <si>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</si>
  <si>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</si>
  <si>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</si>
  <si>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</si>
  <si>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</si>
  <si>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</si>
  <si>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</si>
  <si>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</si>
  <si>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</si>
  <si>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</si>
  <si>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</si>
  <si>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</si>
  <si>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</si>
  <si>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</si>
  <si>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</si>
  <si>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</si>
  <si>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</si>
  <si>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</si>
  <si>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</si>
  <si>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</si>
  <si>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</si>
  <si>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</si>
  <si>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</si>
  <si>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</si>
  <si>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</si>
  <si>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</si>
  <si>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</si>
  <si>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</si>
  <si>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</si>
  <si>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</si>
  <si>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</si>
  <si>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</si>
  <si>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</si>
  <si>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</si>
  <si>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</si>
  <si>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</si>
  <si>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</si>
  <si>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</si>
  <si>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</si>
  <si>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</si>
  <si>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</si>
  <si>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</si>
  <si>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</si>
  <si>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</si>
  <si>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</si>
  <si>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</si>
  <si>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</si>
  <si>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</si>
  <si>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</si>
  <si>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</si>
  <si>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</si>
  <si>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</si>
  <si>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</si>
  <si>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</si>
  <si>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</si>
  <si>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</si>
  <si>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</si>
  <si>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</si>
  <si>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</si>
  <si>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</si>
  <si>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</si>
  <si>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</si>
  <si>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</si>
  <si>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</si>
  <si>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</si>
  <si>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</si>
  <si>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</si>
  <si>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</si>
  <si>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</si>
  <si>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</si>
  <si>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</si>
  <si>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</si>
  <si>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</si>
  <si>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</si>
  <si>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</si>
  <si>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</si>
  <si>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</si>
  <si>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</si>
  <si>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</si>
  <si>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</si>
  <si>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</si>
  <si>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</si>
  <si>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</si>
  <si>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</si>
  <si>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</si>
  <si>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</si>
  <si>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</si>
  <si>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</si>
  <si>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</si>
  <si>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</si>
  <si>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</si>
  <si>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</si>
  <si>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</si>
  <si>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</si>
  <si>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</si>
  <si>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</si>
  <si>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</si>
  <si>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</si>
  <si>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</si>
  <si>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</si>
  <si>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</si>
  <si>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</si>
  <si>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</si>
  <si>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</si>
  <si>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</si>
  <si>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</si>
  <si>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</si>
  <si>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</si>
  <si>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</si>
  <si>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</si>
  <si>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</si>
  <si>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</si>
  <si>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</si>
  <si>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</si>
  <si>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</si>
  <si>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</si>
  <si>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</si>
  <si>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</si>
  <si>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</si>
  <si>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</si>
  <si>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</si>
  <si>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</si>
  <si>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</si>
  <si>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</si>
  <si>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</si>
  <si>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</si>
  <si>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</si>
  <si>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</si>
  <si>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</si>
  <si>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</si>
  <si>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</si>
  <si>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</si>
  <si>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</si>
  <si>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</si>
  <si>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</si>
  <si>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</si>
  <si>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</si>
  <si>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</si>
  <si>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</si>
  <si>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</si>
  <si>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</si>
  <si>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</si>
  <si>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</si>
  <si>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</si>
  <si>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</si>
  <si>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</si>
  <si>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</si>
  <si>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</si>
  <si>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</si>
  <si>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</si>
  <si>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</si>
  <si>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</si>
  <si>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</si>
  <si>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</si>
  <si>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</si>
  <si>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</si>
  <si>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</si>
  <si>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</si>
  <si>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</si>
  <si>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</si>
  <si>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</si>
  <si>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</si>
  <si>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</si>
  <si>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</si>
  <si>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</si>
  <si>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</si>
  <si>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</si>
  <si>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</si>
  <si>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</si>
  <si>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</si>
  <si>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</si>
  <si>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</si>
  <si>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</si>
  <si>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</si>
  <si>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</si>
  <si>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</si>
  <si>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</si>
  <si>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</si>
  <si>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</si>
  <si>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</si>
  <si>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</si>
  <si>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</si>
  <si>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</si>
  <si>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</si>
  <si>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</si>
  <si>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</si>
  <si>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</si>
  <si>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</si>
  <si>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</si>
  <si>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</si>
  <si>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</si>
  <si>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</si>
  <si>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</si>
  <si>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</si>
  <si>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</si>
  <si>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</si>
  <si>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</si>
  <si>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</si>
  <si>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</si>
  <si>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</si>
  <si>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</si>
  <si>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</si>
  <si>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</si>
  <si>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</si>
  <si>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</si>
  <si>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</si>
  <si>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</si>
  <si>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</si>
  <si>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</si>
  <si>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</si>
  <si>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</si>
  <si>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</si>
  <si>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</si>
  <si>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</si>
  <si>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</si>
  <si>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</si>
  <si>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</si>
  <si>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</si>
  <si>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</si>
  <si>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</si>
  <si>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</si>
  <si>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</si>
  <si>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</si>
  <si>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</si>
  <si>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</si>
  <si>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</si>
  <si>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</si>
  <si>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</si>
  <si>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</si>
  <si>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</si>
  <si>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</si>
  <si>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</si>
  <si>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</si>
  <si>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</si>
  <si>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</si>
  <si>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</si>
  <si>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</si>
  <si>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</si>
  <si>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</si>
  <si>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</si>
  <si>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</si>
  <si>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</si>
  <si>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</si>
  <si>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</si>
  <si>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</si>
  <si>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</si>
  <si>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</si>
  <si>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</si>
  <si>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</si>
  <si>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</si>
  <si>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</si>
  <si>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</si>
  <si>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</si>
  <si>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</si>
  <si>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</si>
  <si>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</si>
  <si>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</si>
  <si>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</si>
  <si>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</si>
  <si>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</si>
  <si>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</si>
  <si>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</si>
  <si>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</si>
  <si>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</si>
  <si>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</si>
  <si>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</si>
  <si>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</si>
  <si>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</si>
  <si>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</si>
  <si>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</si>
  <si>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</si>
  <si>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</si>
  <si>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</si>
  <si>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</si>
  <si>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</si>
  <si>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</si>
  <si>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</si>
  <si>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</si>
  <si>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</si>
  <si>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</si>
  <si>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</si>
  <si>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</si>
  <si>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</si>
  <si>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</si>
  <si>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</si>
  <si>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</si>
  <si>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</si>
  <si>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</si>
  <si>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</si>
  <si>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</si>
  <si>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</si>
  <si>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</si>
  <si>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</si>
  <si>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</si>
  <si>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</si>
  <si>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</si>
  <si>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</si>
  <si>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</si>
  <si>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</si>
  <si>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</si>
  <si>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</si>
  <si>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</si>
  <si>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</si>
  <si>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</si>
  <si>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</si>
  <si>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</si>
  <si>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</si>
  <si>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</si>
  <si>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</si>
  <si>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</si>
  <si>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</si>
  <si>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</si>
  <si>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</si>
  <si>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</si>
  <si>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</si>
  <si>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</si>
  <si>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</si>
  <si>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</si>
  <si>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</si>
  <si>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</si>
  <si>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</si>
  <si>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</si>
  <si>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</si>
  <si>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</si>
  <si>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</si>
  <si>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</si>
  <si>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</si>
  <si>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</si>
  <si>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</si>
  <si>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</si>
  <si>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</si>
  <si>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</si>
  <si>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</si>
  <si>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</si>
  <si>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</si>
  <si>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</si>
  <si>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</si>
  <si>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</si>
  <si>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</si>
  <si>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</si>
  <si>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</si>
  <si>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</si>
  <si>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</si>
  <si>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</si>
  <si>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</si>
  <si>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</si>
  <si>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</si>
  <si>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</si>
  <si>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</si>
  <si>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</si>
  <si>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</si>
  <si>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</si>
  <si>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</si>
  <si>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</si>
  <si>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</si>
  <si>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</si>
  <si>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</si>
  <si>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</si>
  <si>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</si>
  <si>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</si>
  <si>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</si>
  <si>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</si>
  <si>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</si>
  <si>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</si>
  <si>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</si>
  <si>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</si>
  <si>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</si>
  <si>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</si>
  <si>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</si>
  <si>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</si>
  <si>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</si>
  <si>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</si>
  <si>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</si>
  <si>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</si>
  <si>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</si>
  <si>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</si>
  <si>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</si>
  <si>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</si>
  <si>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</si>
  <si>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</si>
  <si>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</si>
  <si>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</si>
  <si>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</si>
  <si>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</si>
  <si>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</si>
  <si>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</si>
  <si>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</si>
  <si>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</si>
  <si>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</si>
  <si>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</si>
  <si>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</si>
  <si>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</si>
  <si>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</si>
  <si>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</si>
  <si>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</si>
  <si>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</si>
  <si>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</si>
  <si>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</si>
  <si>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</si>
  <si>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</si>
  <si>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</si>
  <si>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</si>
  <si>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</si>
  <si>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</si>
  <si>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</si>
  <si>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</si>
  <si>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</si>
  <si>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</si>
  <si>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</si>
  <si>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</si>
  <si>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</si>
  <si>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</si>
  <si>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</si>
  <si>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</si>
  <si>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</si>
  <si>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</si>
  <si>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</si>
  <si>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</si>
  <si>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</si>
  <si>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</si>
  <si>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</si>
  <si>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</si>
  <si>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</si>
  <si>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</si>
  <si>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</si>
  <si>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</si>
  <si>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</si>
  <si>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</si>
  <si>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</si>
  <si>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</si>
  <si>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</si>
  <si>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</si>
  <si>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</si>
  <si>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</si>
  <si>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</si>
  <si>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</si>
  <si>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</si>
  <si>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</si>
  <si>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</si>
  <si>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</si>
  <si>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</si>
  <si>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</si>
  <si>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</si>
  <si>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</si>
  <si>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</si>
  <si>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</si>
  <si>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</si>
  <si>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</si>
  <si>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</si>
  <si>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</si>
  <si>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</si>
  <si>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</si>
  <si>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</si>
  <si>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</si>
  <si>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</si>
  <si>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</si>
  <si>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</si>
  <si>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</si>
  <si>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</si>
  <si>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</si>
  <si>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</si>
  <si>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</si>
  <si>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</si>
  <si>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</si>
  <si>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</si>
  <si>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</si>
  <si>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</si>
  <si>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</si>
  <si>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</si>
  <si>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</si>
  <si>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</si>
  <si>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</si>
  <si>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</si>
  <si>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</si>
  <si>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</si>
  <si>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</si>
  <si>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</si>
  <si>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</si>
  <si>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</si>
  <si>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</si>
  <si>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</si>
  <si>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</si>
  <si>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</si>
  <si>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</si>
  <si>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</si>
  <si>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</si>
  <si>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</si>
  <si>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</si>
  <si>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</si>
  <si>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</si>
  <si>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</si>
  <si>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</si>
  <si>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</si>
  <si>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</si>
  <si>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</si>
  <si>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</si>
  <si>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</si>
  <si>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</si>
  <si>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</si>
  <si>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</si>
  <si>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</si>
  <si>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</si>
  <si>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</si>
  <si>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</si>
  <si>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</si>
  <si>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</si>
  <si>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</si>
  <si>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</si>
  <si>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</si>
  <si>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</si>
  <si>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</si>
  <si>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</si>
  <si>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</si>
  <si>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</si>
  <si>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</si>
  <si>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</si>
  <si>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</si>
  <si>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</si>
  <si>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</si>
  <si>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</si>
  <si>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</si>
  <si>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</si>
  <si>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</si>
  <si>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</si>
  <si>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</si>
  <si>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</si>
  <si>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</si>
  <si>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</si>
  <si>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</si>
  <si>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</si>
  <si>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</si>
  <si>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</si>
  <si>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</si>
  <si>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</si>
  <si>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</si>
  <si>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</si>
  <si>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</si>
  <si>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</si>
  <si>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</si>
  <si>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</si>
  <si>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</si>
  <si>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</si>
  <si>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</si>
  <si>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</si>
  <si>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</si>
  <si>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</si>
  <si>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</si>
  <si>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</si>
  <si>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</si>
  <si>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</si>
  <si>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</si>
  <si>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</si>
  <si>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</si>
  <si>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</si>
  <si>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</si>
  <si>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</si>
  <si>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</si>
  <si>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</si>
  <si>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</si>
  <si>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</si>
  <si>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</si>
  <si>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</si>
  <si>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</si>
  <si>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</si>
  <si>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</si>
  <si>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</si>
  <si>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</si>
  <si>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</si>
  <si>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</si>
  <si>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</si>
  <si>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</si>
  <si>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</si>
  <si>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</si>
  <si>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</si>
  <si>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</si>
  <si>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</si>
  <si>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</si>
  <si>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</si>
  <si>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</si>
  <si>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</si>
  <si>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</si>
  <si>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</si>
  <si>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</si>
  <si>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</si>
  <si>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</si>
  <si>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</si>
  <si>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</si>
  <si>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</si>
  <si>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</si>
  <si>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</si>
  <si>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</si>
  <si>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</si>
  <si>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</si>
  <si>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</si>
  <si>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</si>
  <si>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</si>
  <si>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</si>
  <si>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</si>
  <si>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</si>
  <si>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</si>
  <si>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</si>
  <si>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</si>
  <si>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</si>
  <si>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</si>
  <si>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</si>
  <si>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</si>
  <si>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</si>
  <si>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</si>
  <si>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</si>
  <si>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</si>
  <si>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</si>
  <si>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</si>
  <si>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</si>
  <si>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</si>
  <si>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</si>
  <si>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</si>
  <si>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</si>
  <si>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</si>
  <si>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</si>
  <si>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</si>
  <si>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</si>
  <si>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</si>
  <si>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</si>
  <si>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</si>
  <si>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</si>
  <si>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</si>
  <si>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</si>
  <si>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</si>
  <si>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</si>
  <si>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</si>
  <si>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</si>
  <si>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</si>
  <si>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</si>
  <si>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</si>
  <si>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</si>
  <si>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</si>
  <si>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</si>
  <si>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</si>
  <si>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</si>
  <si>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</si>
  <si>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</si>
  <si>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</si>
  <si>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</si>
  <si>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</si>
  <si>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</si>
  <si>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</si>
  <si>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</si>
  <si>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</si>
  <si>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</si>
  <si>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</si>
  <si>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</si>
  <si>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</si>
  <si>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</si>
  <si>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</si>
  <si>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</si>
  <si>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</si>
  <si>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</si>
  <si>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</si>
  <si>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</si>
  <si>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</si>
  <si>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</si>
  <si>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</si>
  <si>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</si>
  <si>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</si>
  <si>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</si>
  <si>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</si>
  <si>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</si>
  <si>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</si>
  <si>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</si>
  <si>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</si>
  <si>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</si>
  <si>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</si>
  <si>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</si>
  <si>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</si>
  <si>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</si>
  <si>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</si>
  <si>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</si>
  <si>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</si>
  <si>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</si>
  <si>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</si>
  <si>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</si>
  <si>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</si>
  <si>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</si>
  <si>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</si>
  <si>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</si>
  <si>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</si>
  <si>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</si>
  <si>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</si>
  <si>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</si>
  <si>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</si>
  <si>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</si>
  <si>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</si>
  <si>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</si>
  <si>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</si>
  <si>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</si>
  <si>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</si>
  <si>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</si>
  <si>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</si>
  <si>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</si>
  <si>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</si>
  <si>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</si>
  <si>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</si>
  <si>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</si>
  <si>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</si>
  <si>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</si>
  <si>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</si>
  <si>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</si>
  <si>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</si>
  <si>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</si>
  <si>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</si>
  <si>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</si>
  <si>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</si>
  <si>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</si>
  <si>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</si>
  <si>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</si>
  <si>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</si>
  <si>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</si>
  <si>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</si>
  <si>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</si>
  <si>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</si>
  <si>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</si>
  <si>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</si>
  <si>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</si>
  <si>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</si>
  <si>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</si>
  <si>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</si>
  <si>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</si>
  <si>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</si>
  <si>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</si>
  <si>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</si>
  <si>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</si>
  <si>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</si>
  <si>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</si>
  <si>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</si>
  <si>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</si>
  <si>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</si>
  <si>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</si>
  <si>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</si>
  <si>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</si>
  <si>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</si>
  <si>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</si>
  <si>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</si>
  <si>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</si>
  <si>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</si>
  <si>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</si>
  <si>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</si>
  <si>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</si>
  <si>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</si>
  <si>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</si>
  <si>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</si>
  <si>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</si>
  <si>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</si>
  <si>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</si>
  <si>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</si>
  <si>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</si>
  <si>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</si>
  <si>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</si>
  <si>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</si>
  <si>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</si>
  <si>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</si>
  <si>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</si>
  <si>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</si>
  <si>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</si>
  <si>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</si>
  <si>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</si>
  <si>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</si>
  <si>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</si>
  <si>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</si>
  <si>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</si>
  <si>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</si>
  <si>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</si>
  <si>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</si>
  <si>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</si>
  <si>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</si>
  <si>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</si>
  <si>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</si>
  <si>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</si>
  <si>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</si>
  <si>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</si>
  <si>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</si>
  <si>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</si>
  <si>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</si>
  <si>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</si>
  <si>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</si>
  <si>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</si>
  <si>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</si>
  <si>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</si>
  <si>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</si>
  <si>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</si>
  <si>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</si>
  <si>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</si>
  <si>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</si>
  <si>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</si>
  <si>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</si>
  <si>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</si>
  <si>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</si>
  <si>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</si>
  <si>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</si>
  <si>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</si>
  <si>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</si>
  <si>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</si>
  <si>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</si>
  <si>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</si>
  <si>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</si>
  <si>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</si>
  <si>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</si>
  <si>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</si>
  <si>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</si>
  <si>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</si>
  <si>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</si>
  <si>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</si>
  <si>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</si>
  <si>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</si>
  <si>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</si>
  <si>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</si>
  <si>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</si>
  <si>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</si>
  <si>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</si>
  <si>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</si>
  <si>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</si>
  <si>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</si>
  <si>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</si>
  <si>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</si>
  <si>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</si>
  <si>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</si>
  <si>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</si>
  <si>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</si>
  <si>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</si>
  <si>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</si>
  <si>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</si>
  <si>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</si>
  <si>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</si>
  <si>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</si>
  <si>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</si>
  <si>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</si>
  <si>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</si>
  <si>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</si>
  <si>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</si>
  <si>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</si>
  <si>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</si>
  <si>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</si>
  <si>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</si>
  <si>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</si>
  <si>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</si>
  <si>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</si>
  <si>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</si>
  <si>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</si>
  <si>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</si>
  <si>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</si>
  <si>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</si>
  <si>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</si>
  <si>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</si>
  <si>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</si>
  <si>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</si>
  <si>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</si>
  <si>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</si>
  <si>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</si>
  <si>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</si>
  <si>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</si>
  <si>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</si>
  <si>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</si>
  <si>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</si>
  <si>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</si>
  <si>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</si>
  <si>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</si>
  <si>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</si>
  <si>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</si>
  <si>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</si>
  <si>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</si>
  <si>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</si>
  <si>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</si>
  <si>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</si>
  <si>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</si>
  <si>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</si>
  <si>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</si>
  <si>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</si>
  <si>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</si>
  <si>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</si>
  <si>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</si>
  <si>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</si>
  <si>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</si>
  <si>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</si>
  <si>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</si>
  <si>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</si>
  <si>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</si>
  <si>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</si>
  <si>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</si>
  <si>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</si>
  <si>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</si>
  <si>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</si>
  <si>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</si>
  <si>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</si>
  <si>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</si>
  <si>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</si>
  <si>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</si>
  <si>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</si>
  <si>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</si>
  <si>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</si>
  <si>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</si>
  <si>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</si>
  <si>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</si>
  <si>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</si>
  <si>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</si>
  <si>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</si>
  <si>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</si>
  <si>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</si>
  <si>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</si>
  <si>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</si>
  <si>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</si>
  <si>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</si>
  <si>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</si>
  <si>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</si>
  <si>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</si>
  <si>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</si>
  <si>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</si>
  <si>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</si>
  <si>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</si>
  <si>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</si>
  <si>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</si>
  <si>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</si>
  <si>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</si>
  <si>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</si>
  <si>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</si>
  <si>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</si>
  <si>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</si>
  <si>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</si>
  <si>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</si>
  <si>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</si>
  <si>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</si>
  <si>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</si>
  <si>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</si>
  <si>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</si>
  <si>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</si>
  <si>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</si>
  <si>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</si>
  <si>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</si>
  <si>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</si>
  <si>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</si>
  <si>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</si>
  <si>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</si>
  <si>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</si>
  <si>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</si>
  <si>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</si>
  <si>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</si>
  <si>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</si>
  <si>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</si>
  <si>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</si>
  <si>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</si>
  <si>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</si>
  <si>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</si>
  <si>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</si>
  <si>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</si>
  <si>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</si>
  <si>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</si>
  <si>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</si>
  <si>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</si>
  <si>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</si>
  <si>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</si>
  <si>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</si>
  <si>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</si>
  <si>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</si>
  <si>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</si>
  <si>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</si>
  <si>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</si>
  <si>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</si>
  <si>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</si>
  <si>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</si>
  <si>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</si>
  <si>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</si>
  <si>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</si>
  <si>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</si>
  <si>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</si>
  <si>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</si>
  <si>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</si>
  <si>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</si>
  <si>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</si>
  <si>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</si>
  <si>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</si>
  <si>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</si>
  <si>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</si>
  <si>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</si>
  <si>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</si>
  <si>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</si>
  <si>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</si>
  <si>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</si>
  <si>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</si>
  <si>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</si>
  <si>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</si>
  <si>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</si>
  <si>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</si>
  <si>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</si>
  <si>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</si>
  <si>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</si>
  <si>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</si>
  <si>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</si>
  <si>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</si>
  <si>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</si>
  <si>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</si>
  <si>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</si>
  <si>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</si>
  <si>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</si>
  <si>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</si>
  <si>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</si>
  <si>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</si>
  <si>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</si>
  <si>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</si>
  <si>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</si>
  <si>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</si>
  <si>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</si>
  <si>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</si>
  <si>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</si>
  <si>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</si>
  <si>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</si>
  <si>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</si>
  <si>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</si>
  <si>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</si>
  <si>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</si>
  <si>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</si>
  <si>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</si>
  <si>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</si>
  <si>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</si>
  <si>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</si>
  <si>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</si>
  <si>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</si>
  <si>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</si>
  <si>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</si>
  <si>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</si>
  <si>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</si>
  <si>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</si>
  <si>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</si>
  <si>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</si>
  <si>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</si>
  <si>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</si>
  <si>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</si>
  <si>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</si>
  <si>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</si>
  <si>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</si>
  <si>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</si>
  <si>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</si>
  <si>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</si>
  <si>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</si>
  <si>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</si>
  <si>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</si>
  <si>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</si>
  <si>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</si>
  <si>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</si>
  <si>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</si>
  <si>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</si>
  <si>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</si>
  <si>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</si>
  <si>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</si>
  <si>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</si>
  <si>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</si>
  <si>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</si>
  <si>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</si>
  <si>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</si>
  <si>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</si>
  <si>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</si>
  <si>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</si>
  <si>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</si>
  <si>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</si>
  <si>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</si>
  <si>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</si>
  <si>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</si>
  <si>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</si>
  <si>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</si>
  <si>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</si>
  <si>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</si>
  <si>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</si>
  <si>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</si>
  <si>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</si>
  <si>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</si>
  <si>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</si>
  <si>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</si>
  <si>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</si>
  <si>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</si>
  <si>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</si>
  <si>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</si>
  <si>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</si>
  <si>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</si>
  <si>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</si>
  <si>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</si>
  <si>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</si>
  <si>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</si>
  <si>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</si>
  <si>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</si>
  <si>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</si>
  <si>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</si>
  <si>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</si>
  <si>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</si>
  <si>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</si>
  <si>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</si>
  <si>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</si>
  <si>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</si>
  <si>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</si>
  <si>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</si>
  <si>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</si>
  <si>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</si>
  <si>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</si>
  <si>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</si>
  <si>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</si>
  <si>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</si>
  <si>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</si>
  <si>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</si>
  <si>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</si>
  <si>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</si>
  <si>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</si>
  <si>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</si>
  <si>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</si>
  <si>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</si>
  <si>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</si>
  <si>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</si>
  <si>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</si>
  <si>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</si>
  <si>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</si>
  <si>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</si>
  <si>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</si>
  <si>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</si>
  <si>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</si>
  <si>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</si>
  <si>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</si>
  <si>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</si>
  <si>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</si>
  <si>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</si>
  <si>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</si>
  <si>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</si>
  <si>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</si>
  <si>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</si>
  <si>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</si>
  <si>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</si>
  <si>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</si>
  <si>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</si>
  <si>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</si>
  <si>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</si>
  <si>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</si>
  <si>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</si>
  <si>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</si>
  <si>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</si>
  <si>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</si>
  <si>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</si>
  <si>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</si>
  <si>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</si>
  <si>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</si>
  <si>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</si>
  <si>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</si>
  <si>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</si>
  <si>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</si>
  <si>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</si>
  <si>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</si>
  <si>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</si>
  <si>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</si>
  <si>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</si>
  <si>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</si>
  <si>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</si>
  <si>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</si>
  <si>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</si>
  <si>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</si>
  <si>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</si>
  <si>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</si>
  <si>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</si>
  <si>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</si>
  <si>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</si>
  <si>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</si>
  <si>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</si>
  <si>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</si>
  <si>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</si>
  <si>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</si>
  <si>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</si>
  <si>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</si>
  <si>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</si>
  <si>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</si>
  <si>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</si>
  <si>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</si>
  <si>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</si>
  <si>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</si>
  <si>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</si>
  <si>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</si>
  <si>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</si>
  <si>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</si>
  <si>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</si>
  <si>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</si>
  <si>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</si>
  <si>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</si>
  <si>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</si>
  <si>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</si>
  <si>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</si>
  <si>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</si>
  <si>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</si>
  <si>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</si>
  <si>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</si>
  <si>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</si>
  <si>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</si>
  <si>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</si>
  <si>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</si>
  <si>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</si>
  <si>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</si>
  <si>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</si>
  <si>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</si>
  <si>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</si>
  <si>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</si>
  <si>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</si>
  <si>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</si>
  <si>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</si>
  <si>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</si>
  <si>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</si>
  <si>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</si>
  <si>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</si>
  <si>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</si>
  <si>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</si>
  <si>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</si>
  <si>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</si>
  <si>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</si>
  <si>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</si>
  <si>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</si>
  <si>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</si>
  <si>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</si>
  <si>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</si>
  <si>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</si>
  <si>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</si>
  <si>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</si>
  <si>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</si>
  <si>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</si>
  <si>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</si>
  <si>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</si>
  <si>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</si>
  <si>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</si>
  <si>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</si>
  <si>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</si>
  <si>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</si>
  <si>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</si>
  <si>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</si>
  <si>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</si>
  <si>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</si>
  <si>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</si>
  <si>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</si>
  <si>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</si>
  <si>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</si>
  <si>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</si>
  <si>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</si>
  <si>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</si>
  <si>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</si>
  <si>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</si>
  <si>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</si>
  <si>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</si>
  <si>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</si>
  <si>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</si>
  <si>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</si>
  <si>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</si>
  <si>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</si>
  <si>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</si>
  <si>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</si>
  <si>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</si>
  <si>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</si>
  <si>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</si>
  <si>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</si>
  <si>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</si>
  <si>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</si>
  <si>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</si>
  <si>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</si>
  <si>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</si>
  <si>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</si>
  <si>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</si>
  <si>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</si>
  <si>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</si>
  <si>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</si>
  <si>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</si>
  <si>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</si>
  <si>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</si>
  <si>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</si>
  <si>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</si>
  <si>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</si>
  <si>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</si>
  <si>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</si>
  <si>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</si>
  <si>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</si>
  <si>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</si>
  <si>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</si>
  <si>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</si>
  <si>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</si>
  <si>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</si>
  <si>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</si>
  <si>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</si>
  <si>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</si>
  <si>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</si>
  <si>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</si>
  <si>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</si>
  <si>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</si>
  <si>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</si>
  <si>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</si>
  <si>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</si>
  <si>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</si>
  <si>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</si>
  <si>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</si>
  <si>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</si>
  <si>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</si>
  <si>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</si>
  <si>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</si>
  <si>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</si>
  <si>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</si>
  <si>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</si>
  <si>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</si>
  <si>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</si>
  <si>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</si>
  <si>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</si>
  <si>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</si>
  <si>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</si>
  <si>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</si>
  <si>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</si>
  <si>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</si>
  <si>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</si>
  <si>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</si>
  <si>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</si>
  <si>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</si>
  <si>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</si>
  <si>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</si>
  <si>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</si>
  <si>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</si>
  <si>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</si>
  <si>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</si>
  <si>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</si>
  <si>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</si>
  <si>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</si>
  <si>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</si>
  <si>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</si>
  <si>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</si>
  <si>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</si>
  <si>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</si>
  <si>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</si>
  <si>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</si>
  <si>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</si>
  <si>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</si>
  <si>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</si>
  <si>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</si>
  <si>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</si>
  <si>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</si>
  <si>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</si>
  <si>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</si>
  <si>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</si>
  <si>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</si>
  <si>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</si>
  <si>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</si>
  <si>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</si>
  <si>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</si>
  <si>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</si>
  <si>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</si>
  <si>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</si>
  <si>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</si>
  <si>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</si>
  <si>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</si>
  <si>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</si>
  <si>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</si>
  <si>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</si>
  <si>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</si>
  <si>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</si>
  <si>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</si>
  <si>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</si>
  <si>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</si>
  <si>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</si>
  <si>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</si>
  <si>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</si>
  <si>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</si>
  <si>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</si>
  <si>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</si>
  <si>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</si>
  <si>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</si>
  <si>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</si>
  <si>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</si>
  <si>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</si>
  <si>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</si>
  <si>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</si>
  <si>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</si>
  <si>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</si>
  <si>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</si>
  <si>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</si>
  <si>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</si>
  <si>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</si>
  <si>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</si>
  <si>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</si>
  <si>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</si>
  <si>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</si>
  <si>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</si>
  <si>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</si>
  <si>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</si>
  <si>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</si>
  <si>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</si>
  <si>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</si>
  <si>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</si>
  <si>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</si>
  <si>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</si>
  <si>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</si>
  <si>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</si>
  <si>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</si>
  <si>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</si>
  <si>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</si>
  <si>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</si>
  <si>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</si>
  <si>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</si>
  <si>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</si>
  <si>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</si>
  <si>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</si>
  <si>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</si>
  <si>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</si>
  <si>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</si>
  <si>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</si>
  <si>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</si>
  <si>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</si>
  <si>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</si>
  <si>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</si>
  <si>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</si>
  <si>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</si>
  <si>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</si>
  <si>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</si>
  <si>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</si>
  <si>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</si>
  <si>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</si>
  <si>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</si>
  <si>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</si>
  <si>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</si>
  <si>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</si>
  <si>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</si>
  <si>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</si>
  <si>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</si>
  <si>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</si>
  <si>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</si>
  <si>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</si>
  <si>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</si>
  <si>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</si>
  <si>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</si>
  <si>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</si>
  <si>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</si>
  <si>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</si>
  <si>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</si>
  <si>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</si>
  <si>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</si>
  <si>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</si>
  <si>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</si>
  <si>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</si>
  <si>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</si>
  <si>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</si>
  <si>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</si>
  <si>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</si>
  <si>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</si>
  <si>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</si>
  <si>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</si>
  <si>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</si>
  <si>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</si>
  <si>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</si>
  <si>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</si>
  <si>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</si>
  <si>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</si>
  <si>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</si>
  <si>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</si>
  <si>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</si>
  <si>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</si>
  <si>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</si>
  <si>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</si>
  <si>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</si>
  <si>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</si>
  <si>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</si>
  <si>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</si>
  <si>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</si>
  <si>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</si>
  <si>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</si>
  <si>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</si>
  <si>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</si>
  <si>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</si>
  <si>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</si>
  <si>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</si>
  <si>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</si>
  <si>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</si>
  <si>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</si>
  <si>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</si>
  <si>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</si>
  <si>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</si>
  <si>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</si>
  <si>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</si>
  <si>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</si>
  <si>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</si>
  <si>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</si>
  <si>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</si>
  <si>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</si>
  <si>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</si>
  <si>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</si>
  <si>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</si>
  <si>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</si>
  <si>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</si>
  <si>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</si>
  <si>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</si>
  <si>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</si>
  <si>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</si>
  <si>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</si>
  <si>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</si>
  <si>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</si>
  <si>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</si>
  <si>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</si>
  <si>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</si>
  <si>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</si>
  <si>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</si>
  <si>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</si>
  <si>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</si>
  <si>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</si>
  <si>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</si>
  <si>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</si>
  <si>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</si>
  <si>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</si>
  <si>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</si>
  <si>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</si>
  <si>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</si>
  <si>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</si>
  <si>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</si>
  <si>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</si>
  <si>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</si>
  <si>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</si>
  <si>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</si>
  <si>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</si>
  <si>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</si>
  <si>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</si>
  <si>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</si>
  <si>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</si>
  <si>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</si>
  <si>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</si>
  <si>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</si>
  <si>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</si>
  <si>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</si>
  <si>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</si>
  <si>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</si>
  <si>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</si>
  <si>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</si>
  <si>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</si>
  <si>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</si>
  <si>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</si>
  <si>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</si>
  <si>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</si>
  <si>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</si>
  <si>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</si>
  <si>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</si>
  <si>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</si>
  <si>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</si>
  <si>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</si>
  <si>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</si>
  <si>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</si>
  <si>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</si>
  <si>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</si>
  <si>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</si>
  <si>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</si>
  <si>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</si>
  <si>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</si>
  <si>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</si>
  <si>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</si>
  <si>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</si>
  <si>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</si>
  <si>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</si>
  <si>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</si>
  <si>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</si>
  <si>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</si>
  <si>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</si>
  <si>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</si>
  <si>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</si>
  <si>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</si>
  <si>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</si>
  <si>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</si>
  <si>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</si>
  <si>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</si>
  <si>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</si>
  <si>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</si>
  <si>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</si>
  <si>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</si>
  <si>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</si>
  <si>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</si>
  <si>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</si>
  <si>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</si>
  <si>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</si>
  <si>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</si>
  <si>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</si>
  <si>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</si>
  <si>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</si>
  <si>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</si>
  <si>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</si>
  <si>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</si>
  <si>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</si>
  <si>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</si>
  <si>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</si>
  <si>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</si>
  <si>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</si>
  <si>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</si>
  <si>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</si>
  <si>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</si>
  <si>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</si>
  <si>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</si>
  <si>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</si>
  <si>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</si>
  <si>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</si>
  <si>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</si>
  <si>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</si>
  <si>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</si>
  <si>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</si>
  <si>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</si>
  <si>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</si>
  <si>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</si>
  <si>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</si>
  <si>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</si>
  <si>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</si>
  <si>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</si>
  <si>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</si>
  <si>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</si>
  <si>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</si>
  <si>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</si>
  <si>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</si>
  <si>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</si>
  <si>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</si>
  <si>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</si>
  <si>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</si>
  <si>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</si>
  <si>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</si>
  <si>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</si>
  <si>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</si>
  <si>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</si>
  <si>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</si>
  <si>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</si>
  <si>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</si>
  <si>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</si>
  <si>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</si>
  <si>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</si>
  <si>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</si>
  <si>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</si>
  <si>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</si>
  <si>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</si>
  <si>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</si>
  <si>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</si>
  <si>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</si>
  <si>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</si>
  <si>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</si>
  <si>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</si>
  <si>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</si>
  <si>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</si>
  <si>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</si>
  <si>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</si>
  <si>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</si>
  <si>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</si>
  <si>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</si>
  <si>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</si>
  <si>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</si>
  <si>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</si>
  <si>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</si>
  <si>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</si>
  <si>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</si>
  <si>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</si>
  <si>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</si>
  <si>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</si>
  <si>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</si>
  <si>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</si>
  <si>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</si>
  <si>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</si>
  <si>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</si>
  <si>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</si>
  <si>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</si>
  <si>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</si>
  <si>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</si>
  <si>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</si>
  <si>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</si>
  <si>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</si>
  <si>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</si>
  <si>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</si>
  <si>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</si>
  <si>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</si>
  <si>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</si>
  <si>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</si>
  <si>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</si>
  <si>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</si>
  <si>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</si>
  <si>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</si>
  <si>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</si>
  <si>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</si>
  <si>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</si>
  <si>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</si>
  <si>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</si>
  <si>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</si>
  <si>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</si>
  <si>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</si>
  <si>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</si>
  <si>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</si>
  <si>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</si>
  <si>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</si>
  <si>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</si>
  <si>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</si>
  <si>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</si>
  <si>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</si>
  <si>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</si>
  <si>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</si>
  <si>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</si>
  <si>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</si>
  <si>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</si>
  <si>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</si>
  <si>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</si>
  <si>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</si>
  <si>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</si>
  <si>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</si>
  <si>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</si>
  <si>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</si>
  <si>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</si>
  <si>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</si>
  <si>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</si>
  <si>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</si>
  <si>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</si>
  <si>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</si>
  <si>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</si>
  <si>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</si>
  <si>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</si>
  <si>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</si>
  <si>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</si>
  <si>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</si>
  <si>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</si>
  <si>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</si>
  <si>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</si>
  <si>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</si>
  <si>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</si>
  <si>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</si>
  <si>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</si>
  <si>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</si>
  <si>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</si>
  <si>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</si>
  <si>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</si>
  <si>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</si>
  <si>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</si>
  <si>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</si>
  <si>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</si>
  <si>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</si>
  <si>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</si>
  <si>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</si>
  <si>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</si>
  <si>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</si>
  <si>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</si>
  <si>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</si>
  <si>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</si>
  <si>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</si>
  <si>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</si>
  <si>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</si>
  <si>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</si>
  <si>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</si>
  <si>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</si>
  <si>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</si>
  <si>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</si>
  <si>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</si>
  <si>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</si>
  <si>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</si>
  <si>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</si>
  <si>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</si>
  <si>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</si>
  <si>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</si>
  <si>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</si>
  <si>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</si>
  <si>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</si>
  <si>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</si>
  <si>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</si>
  <si>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</si>
  <si>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</si>
  <si>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</si>
  <si>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</si>
  <si>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</si>
  <si>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</si>
  <si>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</si>
  <si>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</si>
  <si>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</si>
  <si>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</si>
  <si>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</si>
  <si>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</si>
  <si>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</si>
  <si>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</si>
  <si>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</si>
  <si>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</si>
  <si>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</si>
  <si>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</si>
  <si>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</si>
  <si>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</si>
  <si>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</si>
  <si>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</si>
  <si>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</si>
  <si>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</si>
  <si>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</si>
  <si>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</si>
  <si>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</si>
  <si>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</si>
  <si>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</si>
  <si>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</si>
  <si>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</si>
  <si>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</si>
  <si>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</si>
  <si>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</si>
  <si>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</si>
  <si>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</si>
  <si>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</si>
  <si>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</si>
  <si>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</si>
  <si>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</si>
  <si>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</si>
  <si>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</si>
  <si>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</si>
  <si>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</si>
  <si>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</si>
  <si>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</si>
  <si>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</si>
  <si>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</si>
  <si>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</si>
  <si>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</si>
  <si>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</si>
  <si>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</si>
  <si>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</si>
  <si>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</si>
  <si>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</si>
  <si>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</si>
  <si>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</si>
  <si>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</si>
  <si>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</si>
  <si>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</si>
  <si>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</si>
  <si>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</si>
  <si>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</si>
  <si>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</si>
  <si>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</si>
  <si>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</si>
  <si>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</si>
  <si>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</si>
  <si>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</si>
  <si>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</si>
  <si>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</si>
  <si>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</si>
  <si>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</si>
  <si>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</si>
  <si>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</si>
  <si>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</si>
  <si>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</si>
  <si>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</si>
  <si>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</si>
  <si>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</si>
  <si>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</si>
  <si>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</si>
  <si>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</si>
  <si>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</si>
  <si>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</si>
  <si>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</si>
  <si>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</si>
  <si>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</si>
  <si>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</si>
  <si>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</si>
  <si>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</si>
  <si>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</si>
  <si>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</si>
  <si>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</si>
  <si>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</si>
  <si>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</si>
  <si>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</si>
  <si>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</si>
  <si>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</si>
  <si>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</si>
  <si>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</si>
  <si>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</si>
  <si>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</si>
  <si>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</si>
  <si>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</si>
  <si>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</si>
  <si>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</si>
  <si>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</si>
  <si>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</si>
  <si>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</si>
  <si>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</si>
  <si>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</si>
  <si>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</si>
  <si>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</si>
  <si>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</si>
  <si>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</si>
  <si>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</si>
  <si>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</si>
  <si>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</si>
  <si>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</si>
  <si>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</si>
  <si>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</si>
  <si>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</si>
  <si>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</si>
  <si>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</si>
  <si>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</si>
  <si>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</si>
  <si>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</si>
  <si>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</si>
  <si>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</si>
  <si>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</si>
  <si>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</si>
  <si>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</si>
  <si>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</si>
  <si>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</si>
  <si>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</si>
  <si>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</si>
  <si>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</si>
  <si>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</si>
  <si>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</si>
  <si>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</si>
  <si>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</si>
  <si>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</si>
  <si>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</si>
  <si>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</si>
  <si>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</si>
  <si>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</si>
  <si>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</si>
  <si>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</si>
  <si>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</si>
  <si>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</si>
  <si>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</si>
  <si>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</si>
  <si>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</si>
  <si>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</si>
  <si>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</si>
  <si>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</si>
  <si>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</si>
  <si>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</si>
  <si>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</si>
  <si>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</si>
  <si>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</si>
  <si>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</si>
  <si>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</si>
  <si>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</si>
  <si>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</si>
  <si>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</si>
  <si>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</si>
  <si>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</si>
  <si>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</si>
  <si>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</si>
  <si>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</si>
  <si>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</si>
  <si>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</si>
  <si>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</si>
  <si>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</si>
  <si>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</si>
  <si>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</si>
  <si>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</si>
  <si>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</si>
  <si>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</si>
  <si>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</si>
  <si>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</si>
  <si>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</si>
  <si>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</si>
  <si>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</si>
  <si>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</si>
  <si>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</si>
  <si>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</si>
  <si>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</si>
  <si>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</si>
  <si>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</si>
  <si>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</si>
  <si>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</si>
  <si>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</si>
  <si>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</si>
  <si>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</si>
  <si>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</si>
  <si>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</si>
  <si>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</si>
  <si>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</si>
  <si>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</si>
  <si>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</si>
  <si>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</si>
  <si>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</si>
  <si>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</si>
  <si>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</si>
  <si>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</si>
  <si>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</si>
  <si>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</si>
  <si>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</si>
  <si>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</si>
  <si>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</si>
  <si>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</si>
  <si>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</si>
  <si>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</si>
  <si>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</si>
  <si>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</si>
  <si>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</si>
  <si>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</si>
  <si>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</si>
  <si>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</si>
  <si>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</si>
  <si>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</si>
  <si>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</si>
  <si>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</si>
  <si>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</si>
  <si>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</si>
  <si>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</si>
  <si>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</si>
  <si>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</si>
  <si>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</si>
  <si>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</si>
  <si>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</si>
  <si>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</si>
  <si>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</si>
  <si>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</si>
  <si>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</si>
  <si>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</si>
  <si>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</si>
  <si>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</si>
  <si>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</si>
  <si>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</si>
  <si>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</si>
  <si>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</si>
  <si>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</si>
  <si>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</si>
  <si>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</si>
  <si>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</si>
  <si>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</si>
  <si>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</si>
  <si>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</si>
  <si>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</si>
  <si>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</si>
  <si>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</si>
  <si>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</si>
  <si>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</si>
  <si>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</si>
  <si>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</si>
  <si>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</si>
  <si>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</si>
  <si>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</si>
  <si>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</si>
  <si>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</si>
  <si>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</si>
  <si>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</si>
  <si>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</si>
  <si>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</si>
  <si>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</si>
  <si>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</si>
  <si>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</si>
  <si>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</si>
  <si>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</si>
  <si>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</si>
  <si>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</si>
  <si>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</si>
  <si>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</si>
  <si>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</si>
  <si>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</si>
  <si>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</si>
  <si>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</si>
  <si>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</si>
  <si>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</si>
  <si>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</si>
  <si>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</si>
  <si>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</si>
  <si>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</si>
  <si>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</si>
  <si>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</si>
  <si>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</si>
  <si>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</si>
  <si>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</si>
  <si>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</si>
  <si>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</si>
  <si>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</si>
  <si>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</si>
  <si>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</si>
  <si>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</si>
  <si>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</si>
  <si>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</si>
  <si>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</si>
  <si>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</si>
  <si>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</si>
  <si>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</si>
  <si>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</si>
  <si>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</si>
  <si>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</si>
  <si>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</si>
  <si>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</si>
  <si>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</si>
  <si>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</si>
  <si>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</si>
  <si>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</si>
  <si>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</si>
  <si>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</si>
  <si>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</si>
  <si>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</si>
  <si>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</si>
  <si>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</si>
  <si>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</si>
  <si>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</si>
  <si>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</si>
  <si>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</si>
  <si>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</si>
  <si>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</si>
  <si>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</si>
  <si>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</si>
  <si>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</si>
  <si>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</si>
  <si>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</si>
  <si>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</si>
  <si>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</si>
  <si>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</si>
  <si>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</si>
  <si>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</si>
  <si>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</si>
  <si>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</si>
  <si>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</si>
  <si>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</si>
  <si>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</si>
  <si>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</si>
  <si>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</si>
  <si>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</si>
  <si>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</si>
  <si>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</si>
  <si>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</si>
  <si>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</si>
  <si>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</si>
  <si>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</si>
  <si>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</si>
  <si>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</si>
  <si>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</si>
  <si>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</si>
  <si>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</si>
  <si>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</si>
  <si>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</si>
  <si>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</si>
  <si>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</si>
  <si>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</si>
  <si>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</si>
  <si>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</si>
  <si>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</si>
  <si>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</si>
  <si>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</si>
  <si>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</si>
  <si>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</si>
  <si>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</si>
  <si>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</si>
  <si>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</si>
  <si>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</si>
  <si>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</si>
  <si>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</si>
  <si>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</si>
  <si>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</si>
  <si>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</si>
  <si>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</si>
  <si>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</si>
  <si>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</si>
  <si>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</si>
  <si>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</si>
  <si>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</si>
  <si>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</si>
  <si>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</si>
  <si>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</si>
  <si>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</si>
  <si>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</si>
  <si>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</si>
  <si>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</si>
  <si>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</si>
  <si>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</si>
  <si>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</si>
  <si>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</si>
  <si>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</si>
  <si>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</si>
  <si>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</si>
  <si>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</si>
  <si>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</si>
  <si>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</si>
  <si>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</si>
  <si>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</si>
  <si>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</si>
  <si>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</si>
  <si>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</si>
  <si>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</si>
  <si>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</si>
  <si>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</si>
  <si>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</si>
  <si>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</si>
  <si>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</si>
  <si>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</si>
  <si>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</si>
  <si>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</si>
  <si>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</si>
  <si>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</si>
  <si>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</si>
  <si>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</si>
  <si>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</si>
  <si>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</si>
  <si>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</si>
  <si>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</si>
  <si>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</si>
  <si>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</si>
  <si>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</si>
  <si>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</si>
  <si>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</si>
  <si>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</si>
  <si>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</si>
  <si>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</si>
  <si>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</si>
  <si>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</si>
  <si>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</si>
  <si>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</si>
  <si>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</si>
  <si>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</si>
  <si>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</si>
  <si>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</si>
  <si>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</si>
  <si>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</si>
  <si>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</si>
  <si>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</si>
  <si>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</si>
  <si>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</si>
  <si>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</si>
  <si>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</si>
  <si>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</si>
  <si>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</si>
  <si>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</si>
  <si>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</si>
  <si>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</si>
  <si>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</si>
  <si>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</si>
  <si>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</si>
  <si>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</si>
  <si>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</si>
  <si>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</si>
  <si>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</si>
  <si>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</si>
  <si>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</si>
  <si>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</si>
  <si>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</si>
  <si>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</si>
  <si>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</si>
  <si>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</si>
  <si>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</si>
  <si>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</si>
  <si>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</si>
  <si>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</si>
  <si>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</si>
  <si>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</si>
  <si>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</si>
  <si>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</si>
  <si>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</si>
  <si>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</si>
  <si>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</si>
  <si>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</si>
  <si>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</si>
  <si>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</si>
  <si>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</si>
  <si>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</si>
  <si>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</si>
  <si>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</si>
  <si>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</si>
  <si>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</si>
  <si>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</si>
  <si>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</si>
  <si>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</si>
  <si>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</si>
  <si>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</si>
  <si>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</si>
  <si>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</si>
  <si>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</si>
  <si>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</si>
  <si>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</si>
  <si>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</si>
  <si>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</si>
  <si>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</si>
  <si>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</si>
  <si>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</si>
  <si>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</si>
  <si>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</si>
  <si>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</si>
  <si>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</si>
  <si>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</si>
  <si>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</si>
  <si>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</si>
  <si>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</si>
  <si>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</si>
  <si>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</si>
  <si>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</si>
  <si>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</si>
  <si>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</si>
  <si>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</si>
  <si>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</si>
  <si>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</si>
  <si>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</si>
  <si>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</si>
  <si>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</si>
  <si>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</si>
  <si>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</si>
  <si>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</si>
  <si>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</si>
  <si>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</si>
  <si>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</si>
  <si>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</si>
  <si>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</si>
  <si>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</si>
  <si>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</si>
  <si>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</si>
  <si>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</si>
  <si>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</si>
  <si>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</si>
  <si>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</si>
  <si>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</si>
  <si>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</si>
  <si>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</si>
  <si>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</si>
  <si>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</si>
  <si>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</si>
  <si>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</si>
  <si>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</si>
  <si>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</si>
  <si>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</si>
  <si>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</si>
  <si>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</si>
  <si>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</si>
  <si>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</si>
  <si>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</si>
  <si>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</si>
  <si>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</si>
  <si>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</si>
  <si>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</si>
  <si>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</si>
  <si>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</si>
  <si>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</si>
  <si>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</si>
  <si>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</si>
  <si>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</si>
  <si>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</si>
  <si>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</si>
  <si>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</si>
  <si>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</si>
  <si>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</si>
  <si>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</si>
  <si>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</si>
  <si>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</si>
  <si>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</si>
  <si>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</si>
  <si>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</si>
  <si>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</si>
  <si>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</si>
  <si>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</si>
  <si>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</si>
  <si>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</si>
  <si>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</si>
  <si>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</si>
  <si>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</si>
  <si>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</si>
  <si>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</si>
  <si>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</si>
  <si>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</si>
  <si>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</si>
  <si>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</si>
  <si>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</si>
  <si>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</si>
  <si>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</si>
  <si>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</si>
  <si>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</si>
  <si>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</si>
  <si>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</si>
  <si>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</si>
  <si>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</si>
  <si>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</si>
  <si>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</si>
  <si>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</si>
  <si>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</si>
  <si>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</si>
  <si>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</si>
  <si>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</si>
  <si>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</si>
  <si>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</si>
  <si>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</si>
  <si>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</si>
  <si>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</si>
  <si>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</si>
  <si>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</si>
  <si>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</si>
  <si>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</si>
  <si>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</si>
  <si>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</si>
  <si>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</si>
  <si>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</si>
  <si>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</si>
  <si>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</si>
  <si>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</si>
  <si>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</si>
  <si>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</si>
  <si>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</si>
  <si>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</si>
  <si>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</si>
  <si>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</si>
  <si>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</si>
  <si>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</si>
  <si>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</si>
  <si>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</si>
  <si>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</si>
  <si>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</si>
  <si>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</si>
  <si>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</si>
  <si>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</si>
  <si>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</si>
  <si>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</si>
  <si>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</si>
  <si>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</si>
  <si>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</si>
  <si>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</si>
  <si>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</si>
  <si>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</si>
  <si>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</si>
  <si>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</si>
  <si>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</si>
  <si>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</si>
  <si>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</si>
  <si>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</si>
  <si>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</si>
  <si>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</si>
  <si>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</si>
  <si>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</si>
  <si>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</si>
  <si>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</si>
  <si>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</si>
  <si>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</si>
  <si>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</si>
  <si>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</si>
  <si>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</si>
  <si>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</si>
  <si>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</si>
  <si>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</si>
  <si>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</si>
  <si>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</si>
  <si>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</si>
  <si>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</si>
  <si>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</si>
  <si>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</si>
  <si>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</si>
  <si>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</si>
  <si>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</si>
  <si>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</si>
  <si>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</si>
  <si>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</si>
  <si>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</si>
  <si>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</si>
  <si>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</si>
  <si>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</si>
  <si>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</si>
  <si>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</si>
  <si>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</si>
  <si>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</si>
  <si>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</si>
  <si>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</si>
  <si>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</si>
  <si>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</si>
  <si>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</si>
  <si>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</si>
  <si>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</si>
  <si>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</si>
  <si>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</si>
  <si>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</si>
  <si>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</si>
  <si>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</si>
  <si>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</si>
  <si>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</si>
  <si>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</si>
  <si>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</si>
  <si>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</si>
  <si>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</si>
  <si>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</si>
  <si>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</si>
  <si>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</si>
  <si>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</si>
  <si>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</si>
  <si>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</si>
  <si>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</si>
  <si>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</si>
  <si>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</si>
  <si>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</si>
  <si>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</si>
  <si>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</si>
  <si>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</si>
  <si>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</si>
  <si>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</si>
  <si>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</si>
  <si>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</si>
  <si>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</si>
  <si>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</si>
  <si>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</si>
  <si>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</si>
  <si>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</si>
  <si>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</si>
  <si>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</si>
  <si>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</si>
  <si>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</si>
  <si>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</si>
  <si>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</si>
  <si>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</si>
  <si>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</si>
  <si>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</si>
  <si>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</si>
  <si>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</si>
  <si>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</si>
  <si>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</si>
  <si>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</si>
  <si>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</si>
  <si>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</si>
  <si>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</si>
  <si>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</si>
  <si>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</si>
  <si>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</si>
  <si>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</si>
  <si>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</si>
  <si>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</si>
  <si>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</si>
  <si>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</si>
  <si>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</si>
  <si>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</si>
  <si>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</si>
  <si>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</si>
  <si>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</si>
  <si>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</si>
  <si>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</si>
  <si>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</si>
  <si>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</si>
  <si>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</si>
  <si>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</si>
  <si>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</si>
  <si>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</si>
  <si>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</si>
  <si>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</si>
  <si>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</si>
  <si>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</si>
  <si>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</si>
  <si>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</si>
  <si>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</si>
  <si>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</si>
  <si>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</si>
  <si>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</si>
  <si>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</si>
  <si>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</si>
  <si>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</si>
  <si>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</si>
  <si>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</si>
  <si>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</si>
  <si>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</si>
  <si>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</si>
  <si>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</si>
  <si>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</si>
  <si>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</si>
  <si>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</si>
  <si>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</si>
  <si>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</si>
  <si>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</si>
  <si>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</si>
  <si>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</si>
  <si>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</si>
  <si>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</si>
  <si>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</si>
  <si>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</si>
  <si>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</si>
  <si>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</si>
  <si>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</si>
  <si>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</si>
  <si>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</si>
  <si>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</si>
  <si>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</si>
  <si>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</si>
  <si>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</si>
  <si>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</si>
  <si>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</si>
  <si>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</si>
  <si>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</si>
  <si>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</si>
  <si>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</si>
  <si>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</si>
  <si>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</si>
  <si>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</si>
  <si>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</si>
  <si>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</si>
  <si>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</si>
  <si>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</si>
  <si>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</si>
  <si>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</si>
  <si>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</si>
  <si>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</si>
  <si>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</si>
  <si>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</si>
  <si>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</si>
  <si>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</si>
  <si>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</si>
  <si>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</si>
  <si>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</si>
  <si>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</si>
  <si>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</si>
  <si>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</si>
  <si>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</si>
  <si>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</si>
  <si>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</si>
  <si>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</si>
  <si>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</si>
  <si>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</si>
  <si>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</si>
  <si>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</si>
  <si>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</si>
  <si>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</si>
  <si>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</si>
  <si>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</si>
  <si>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</si>
  <si>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</si>
  <si>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</si>
  <si>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</si>
  <si>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</si>
  <si>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</si>
  <si>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</si>
  <si>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</si>
  <si>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</si>
  <si>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</si>
  <si>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</si>
  <si>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</si>
  <si>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</si>
  <si>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</si>
  <si>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</si>
  <si>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</si>
  <si>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</si>
  <si>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</si>
  <si>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</si>
  <si>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</si>
  <si>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</si>
  <si>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</si>
  <si>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</si>
  <si>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</si>
  <si>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</si>
  <si>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</si>
  <si>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</si>
  <si>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</si>
  <si>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</si>
  <si>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</si>
  <si>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</si>
  <si>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</si>
  <si>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</si>
  <si>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</si>
  <si>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</si>
  <si>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</si>
  <si>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</si>
  <si>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</si>
  <si>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</si>
  <si>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</si>
  <si>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</si>
  <si>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</si>
  <si>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</si>
  <si>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</si>
  <si>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</si>
  <si>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</si>
  <si>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</si>
  <si>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</si>
  <si>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</si>
  <si>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</si>
  <si>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</si>
  <si>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</si>
  <si>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</si>
  <si>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</si>
  <si>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</si>
  <si>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</si>
  <si>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</si>
  <si>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</si>
  <si>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</si>
  <si>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</si>
  <si>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</si>
  <si>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</si>
  <si>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</si>
  <si>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</si>
  <si>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</si>
  <si>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</si>
  <si>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</si>
  <si>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</si>
  <si>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</si>
  <si>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</si>
  <si>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</si>
  <si>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</si>
  <si>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</si>
  <si>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</si>
  <si>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</si>
  <si>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</si>
  <si>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</si>
  <si>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</si>
  <si>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</si>
  <si>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</si>
  <si>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</si>
  <si>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</si>
  <si>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</si>
  <si>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</si>
  <si>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</si>
  <si>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</si>
  <si>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</si>
  <si>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</si>
  <si>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</si>
  <si>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</si>
  <si>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</si>
  <si>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</si>
  <si>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</si>
  <si>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</si>
  <si>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</si>
  <si>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</si>
  <si>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</si>
  <si>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</si>
  <si>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</si>
  <si>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</si>
  <si>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</si>
  <si>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</si>
  <si>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</si>
  <si>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</si>
  <si>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</si>
  <si>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</si>
  <si>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</si>
  <si>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</si>
  <si>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</si>
  <si>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</si>
  <si>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</si>
  <si>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</si>
  <si>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</si>
  <si>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</si>
  <si>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</si>
  <si>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</si>
  <si>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</si>
  <si>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</si>
  <si>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</si>
  <si>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</si>
  <si>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</si>
  <si>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</si>
  <si>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</si>
  <si>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</si>
  <si>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</si>
  <si>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</si>
  <si>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</si>
  <si>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</si>
  <si>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</si>
  <si>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</si>
  <si>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</si>
  <si>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</si>
  <si>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</si>
  <si>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</si>
  <si>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</si>
  <si>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</si>
  <si>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</si>
  <si>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</si>
  <si>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</si>
  <si>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</si>
  <si>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</si>
  <si>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</si>
  <si>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</si>
  <si>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</si>
  <si>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</si>
  <si>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</si>
  <si>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</si>
  <si>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</si>
  <si>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</si>
  <si>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</si>
  <si>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</si>
  <si>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</si>
  <si>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</si>
  <si>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</si>
  <si>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</si>
  <si>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</si>
  <si>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</si>
  <si>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</si>
  <si>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</si>
  <si>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</si>
  <si>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</si>
  <si>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</si>
  <si>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</si>
  <si>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</si>
  <si>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</si>
  <si>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</si>
  <si>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</si>
  <si>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</si>
  <si>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</si>
  <si>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</si>
  <si>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</si>
  <si>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</si>
  <si>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</si>
  <si>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</si>
  <si>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</si>
  <si>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</si>
  <si>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</si>
  <si>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</si>
  <si>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</si>
  <si>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</si>
  <si>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</si>
  <si>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</si>
  <si>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</si>
  <si>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</si>
  <si>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</si>
  <si>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</si>
  <si>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</si>
  <si>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</si>
  <si>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</si>
  <si>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</si>
  <si>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</si>
  <si>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</si>
  <si>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</si>
  <si>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</si>
  <si>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</si>
  <si>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</si>
  <si>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</si>
  <si>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</si>
  <si>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</si>
  <si>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</si>
  <si>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</si>
  <si>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</si>
  <si>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</si>
  <si>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</si>
  <si>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</si>
  <si>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</si>
  <si>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</si>
  <si>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</si>
  <si>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</si>
  <si>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</si>
  <si>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</si>
  <si>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</si>
  <si>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</si>
  <si>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</si>
  <si>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</si>
  <si>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</si>
  <si>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</si>
  <si>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</si>
  <si>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</si>
  <si>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</si>
  <si>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</si>
  <si>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</si>
  <si>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</si>
  <si>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</si>
  <si>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</si>
  <si>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</si>
  <si>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</si>
  <si>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</si>
  <si>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</si>
  <si>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</si>
  <si>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</si>
  <si>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</si>
  <si>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</si>
  <si>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</si>
  <si>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</si>
  <si>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</si>
  <si>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</si>
  <si>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</si>
  <si>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</si>
  <si>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</si>
  <si>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</si>
  <si>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</si>
  <si>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</si>
  <si>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</si>
  <si>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</si>
  <si>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</si>
  <si>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</si>
  <si>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</si>
  <si>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</si>
  <si>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</si>
  <si>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</si>
  <si>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</si>
  <si>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</si>
  <si>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</si>
  <si>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</si>
  <si>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</si>
  <si>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</si>
  <si>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</si>
  <si>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</si>
  <si>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</si>
  <si>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</si>
  <si>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</si>
  <si>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</si>
  <si>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</si>
  <si>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</si>
  <si>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</si>
  <si>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</si>
  <si>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</si>
  <si>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</si>
  <si>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</si>
  <si>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</si>
  <si>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</si>
  <si>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</si>
  <si>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</si>
  <si>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</si>
  <si>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</si>
  <si>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</si>
  <si>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</si>
  <si>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</si>
  <si>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</si>
  <si>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</si>
  <si>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</si>
  <si>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</si>
  <si>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</si>
  <si>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</si>
  <si>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</si>
  <si>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</si>
  <si>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</si>
  <si>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</si>
  <si>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</si>
  <si>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</si>
  <si>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</si>
  <si>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</si>
  <si>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</si>
  <si>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</si>
  <si>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</si>
  <si>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</si>
  <si>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</si>
  <si>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</si>
  <si>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</si>
  <si>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</si>
  <si>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</si>
  <si>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</si>
  <si>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</si>
  <si>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</si>
  <si>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</si>
  <si>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</si>
  <si>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</si>
  <si>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</si>
  <si>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</si>
  <si>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</si>
  <si>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</si>
  <si>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</si>
  <si>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</si>
  <si>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</si>
  <si>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</si>
  <si>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</si>
  <si>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</si>
  <si>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</si>
  <si>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</si>
  <si>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</si>
  <si>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</si>
  <si>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</si>
  <si>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</si>
  <si>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</si>
  <si>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</si>
  <si>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</si>
  <si>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</si>
  <si>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</si>
  <si>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</si>
  <si>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</si>
  <si>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</si>
  <si>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</si>
  <si>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</si>
  <si>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</si>
  <si>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</si>
  <si>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</si>
  <si>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</si>
  <si>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</si>
  <si>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</si>
  <si>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</si>
  <si>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</si>
  <si>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</si>
  <si>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</si>
  <si>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</si>
  <si>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</si>
  <si>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</si>
  <si>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</si>
  <si>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</si>
  <si>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</si>
  <si>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</si>
  <si>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</si>
  <si>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</si>
  <si>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</si>
  <si>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</si>
  <si>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</si>
  <si>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</si>
  <si>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</si>
  <si>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</si>
  <si>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</si>
  <si>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</si>
  <si>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</si>
  <si>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</si>
  <si>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</si>
  <si>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</si>
  <si>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</si>
  <si>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</si>
  <si>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</si>
  <si>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</si>
  <si>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</si>
  <si>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</si>
  <si>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</si>
  <si>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</si>
  <si>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</si>
  <si>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</si>
  <si>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</si>
  <si>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</si>
  <si>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</si>
  <si>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</si>
  <si>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</si>
  <si>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</si>
  <si>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</si>
  <si>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</si>
  <si>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</si>
  <si>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</si>
  <si>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</si>
  <si>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</si>
  <si>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</si>
  <si>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</si>
  <si>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</si>
  <si>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</si>
  <si>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</si>
  <si>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</si>
  <si>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</si>
  <si>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</si>
  <si>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</si>
  <si>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</si>
  <si>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</si>
  <si>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</si>
  <si>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</si>
  <si>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</si>
  <si>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</si>
  <si>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</si>
  <si>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</si>
  <si>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</si>
  <si>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</si>
  <si>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</si>
  <si>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</si>
  <si>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</si>
  <si>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</si>
  <si>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</si>
  <si>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</si>
  <si>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</si>
  <si>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</si>
  <si>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</si>
  <si>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</si>
  <si>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</si>
  <si>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</si>
  <si>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</si>
  <si>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</si>
  <si>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</si>
  <si>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</si>
  <si>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</si>
  <si>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</si>
  <si>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</si>
  <si>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</si>
  <si>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</si>
  <si>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</si>
  <si>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</si>
  <si>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</si>
  <si>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</si>
  <si>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</si>
  <si>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</si>
  <si>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</si>
  <si>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</si>
  <si>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</si>
  <si>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</si>
  <si>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</si>
  <si>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</si>
  <si>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</si>
  <si>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</si>
  <si>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</si>
  <si>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</si>
  <si>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</si>
  <si>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</si>
  <si>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</si>
  <si>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</si>
  <si>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</si>
  <si>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</si>
  <si>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</si>
  <si>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</si>
  <si>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</si>
  <si>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</si>
  <si>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</si>
  <si>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</si>
  <si>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</si>
  <si>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</si>
  <si>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</si>
  <si>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</si>
  <si>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</si>
  <si>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</si>
  <si>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</si>
  <si>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</si>
  <si>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</si>
  <si>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</si>
  <si>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</si>
  <si>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</si>
  <si>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</si>
  <si>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</si>
  <si>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</si>
  <si>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</si>
  <si>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</si>
  <si>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</si>
  <si>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</si>
  <si>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</si>
  <si>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</si>
  <si>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</si>
  <si>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</si>
  <si>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</si>
  <si>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</si>
  <si>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</si>
  <si>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</si>
  <si>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</si>
  <si>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</si>
  <si>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</si>
  <si>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</si>
  <si>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</si>
  <si>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</si>
  <si>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</si>
  <si>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</si>
  <si>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</si>
  <si>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</si>
  <si>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</si>
  <si>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</si>
  <si>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</si>
  <si>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</si>
  <si>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</si>
  <si>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</si>
  <si>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</si>
  <si>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</si>
  <si>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</si>
  <si>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</si>
  <si>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</si>
  <si>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</si>
  <si>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</si>
  <si>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</si>
  <si>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</si>
  <si>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</si>
  <si>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</si>
  <si>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</si>
  <si>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</si>
  <si>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</si>
  <si>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</si>
  <si>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</si>
  <si>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</si>
  <si>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</si>
  <si>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</si>
  <si>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</si>
  <si>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</si>
  <si>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</si>
  <si>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</si>
  <si>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</si>
  <si>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</si>
  <si>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</si>
  <si>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</si>
  <si>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</si>
  <si>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</si>
  <si>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</si>
  <si>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</si>
  <si>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</si>
  <si>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</si>
  <si>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</si>
  <si>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</si>
  <si>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</si>
  <si>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</si>
  <si>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</si>
  <si>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</si>
  <si>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</si>
  <si>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</si>
  <si>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</si>
  <si>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</si>
  <si>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</si>
  <si>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</si>
  <si>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</si>
  <si>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</si>
  <si>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</si>
  <si>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</si>
  <si>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</si>
  <si>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</si>
  <si>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</si>
  <si>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</si>
  <si>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</si>
  <si>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</si>
  <si>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</si>
  <si>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</si>
  <si>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</si>
  <si>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</si>
  <si>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</si>
  <si>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</si>
  <si>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</si>
  <si>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</si>
  <si>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</si>
  <si>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</si>
  <si>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</si>
  <si>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</si>
  <si>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</si>
  <si>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</si>
  <si>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</si>
  <si>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</si>
  <si>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</si>
  <si>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</si>
  <si>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</si>
  <si>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</si>
  <si>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</si>
  <si>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</si>
  <si>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</si>
  <si>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</si>
  <si>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</si>
  <si>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</si>
  <si>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</si>
  <si>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</si>
  <si>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</si>
  <si>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</si>
  <si>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</si>
  <si>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</si>
  <si>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</si>
  <si>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</si>
  <si>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</si>
  <si>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</si>
  <si>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</si>
  <si>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</si>
  <si>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</si>
  <si>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</si>
  <si>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</si>
  <si>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</si>
  <si>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</si>
  <si>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</si>
  <si>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</si>
  <si>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</si>
  <si>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</si>
  <si>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</si>
  <si>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</si>
  <si>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</si>
  <si>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</si>
  <si>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</si>
  <si>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</si>
  <si>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</si>
  <si>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</si>
  <si>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</si>
  <si>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</si>
  <si>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</si>
  <si>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</si>
  <si>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</si>
  <si>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</si>
  <si>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</si>
  <si>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</si>
  <si>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</si>
  <si>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</si>
  <si>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</si>
  <si>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</si>
  <si>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</si>
  <si>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</si>
  <si>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</si>
  <si>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</si>
  <si>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</si>
  <si>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</si>
  <si>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</si>
  <si>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</si>
  <si>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</si>
  <si>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</si>
  <si>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</si>
  <si>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</si>
  <si>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</si>
  <si>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</si>
  <si>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</si>
  <si>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</si>
  <si>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</si>
  <si>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</si>
  <si>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</si>
  <si>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</si>
  <si>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</si>
  <si>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</si>
  <si>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</si>
  <si>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</si>
  <si>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</si>
  <si>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</si>
  <si>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</si>
  <si>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</si>
  <si>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</si>
  <si>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</si>
  <si>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</si>
  <si>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</si>
  <si>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</si>
  <si>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</si>
  <si>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</si>
  <si>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</si>
  <si>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</si>
  <si>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</si>
  <si>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</si>
  <si>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</si>
  <si>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</si>
  <si>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</si>
  <si>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</si>
  <si>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</si>
  <si>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</si>
  <si>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</si>
  <si>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</si>
  <si>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</si>
  <si>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</si>
  <si>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</si>
  <si>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</si>
  <si>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</si>
  <si>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</si>
  <si>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</si>
  <si>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</si>
  <si>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</si>
  <si>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</si>
  <si>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</si>
  <si>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</si>
  <si>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</si>
  <si>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</si>
  <si>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</si>
  <si>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</si>
  <si>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</si>
  <si>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</si>
  <si>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</si>
  <si>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</si>
  <si>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</si>
  <si>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</si>
  <si>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</si>
  <si>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</si>
  <si>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</si>
  <si>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</si>
  <si>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</si>
  <si>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</si>
  <si>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</si>
  <si>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</si>
  <si>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</si>
  <si>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</si>
  <si>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</si>
  <si>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</si>
  <si>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</si>
  <si>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</si>
  <si>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</si>
  <si>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</si>
  <si>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</si>
  <si>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</si>
  <si>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</si>
  <si>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</si>
  <si>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</si>
  <si>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</si>
  <si>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</si>
  <si>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</si>
  <si>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</si>
  <si>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</si>
  <si>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</si>
  <si>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</si>
  <si>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</si>
  <si>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</si>
  <si>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</si>
  <si>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</si>
  <si>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</si>
  <si>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</si>
  <si>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</si>
  <si>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</si>
  <si>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</si>
  <si>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</si>
  <si>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</si>
  <si>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</si>
  <si>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</si>
  <si>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</si>
  <si>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</si>
  <si>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</si>
  <si>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</si>
  <si>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</si>
  <si>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</si>
  <si>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</si>
  <si>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</si>
  <si>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</si>
  <si>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</si>
  <si>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</si>
  <si>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</si>
  <si>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</si>
  <si>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</si>
  <si>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</si>
  <si>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</si>
  <si>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</si>
  <si>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</si>
  <si>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</si>
  <si>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</si>
  <si>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</si>
  <si>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</si>
  <si>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</si>
  <si>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</si>
  <si>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</si>
  <si>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</si>
  <si>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</si>
  <si>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</si>
  <si>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</si>
  <si>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</si>
  <si>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</si>
  <si>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</si>
  <si>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</si>
  <si>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</si>
  <si>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</si>
  <si>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</si>
  <si>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</si>
  <si>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</si>
  <si>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</si>
  <si>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</si>
  <si>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</si>
  <si>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</si>
  <si>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</si>
  <si>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</si>
  <si>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</si>
  <si>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</si>
  <si>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</si>
  <si>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</si>
  <si>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</si>
  <si>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</si>
  <si>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</si>
  <si>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</si>
  <si>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</si>
  <si>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</si>
  <si>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</si>
  <si>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</si>
  <si>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</si>
  <si>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</si>
  <si>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</si>
  <si>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</si>
  <si>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</si>
  <si>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</si>
  <si>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</si>
  <si>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</si>
  <si>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</si>
  <si>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</si>
  <si>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</si>
  <si>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</si>
  <si>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</si>
  <si>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</si>
  <si>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</si>
  <si>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</si>
  <si>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</si>
  <si>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</si>
  <si>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</si>
  <si>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</si>
  <si>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</si>
  <si>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</si>
  <si>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</si>
  <si>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</si>
  <si>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</si>
  <si>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</si>
  <si>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</si>
  <si>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</si>
  <si>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</si>
  <si>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</si>
  <si>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</si>
  <si>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</si>
  <si>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</si>
  <si>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</si>
  <si>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</si>
  <si>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</si>
  <si>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</si>
  <si>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</si>
  <si>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</si>
  <si>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</si>
  <si>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</si>
  <si>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</si>
  <si>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</si>
  <si>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</si>
  <si>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</si>
  <si>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</si>
  <si>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</si>
  <si>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</si>
  <si>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</si>
  <si>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</si>
  <si>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</si>
  <si>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</si>
  <si>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</si>
  <si>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</si>
  <si>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</si>
  <si>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</si>
  <si>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</si>
  <si>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</si>
  <si>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</si>
  <si>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</si>
  <si>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</si>
  <si>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</si>
  <si>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</si>
  <si>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</si>
  <si>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</si>
  <si>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</si>
  <si>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</si>
  <si>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</si>
  <si>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</si>
  <si>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</si>
  <si>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</si>
  <si>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</si>
  <si>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</si>
  <si>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</si>
  <si>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</si>
  <si>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</si>
  <si>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</si>
  <si>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</si>
  <si>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</si>
  <si>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</si>
  <si>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</si>
  <si>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</si>
  <si>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</si>
  <si>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</si>
  <si>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</si>
  <si>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</si>
  <si>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</si>
  <si>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</si>
  <si>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</si>
  <si>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</si>
  <si>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</si>
  <si>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</si>
  <si>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</si>
  <si>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</si>
  <si>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</si>
  <si>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</si>
  <si>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</si>
  <si>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</si>
  <si>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</si>
  <si>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</si>
  <si>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</si>
  <si>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</si>
  <si>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</si>
  <si>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</si>
  <si>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</si>
  <si>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</si>
  <si>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</si>
  <si>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</si>
  <si>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</si>
  <si>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</si>
  <si>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</si>
  <si>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</si>
  <si>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</si>
  <si>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</si>
  <si>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</si>
  <si>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</si>
  <si>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</si>
  <si>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</si>
  <si>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</si>
  <si>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</si>
  <si>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</si>
  <si>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</si>
  <si>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</si>
  <si>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</si>
  <si>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</si>
  <si>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</si>
  <si>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</si>
  <si>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</si>
  <si>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</si>
  <si>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</si>
  <si>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</si>
  <si>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</si>
  <si>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</si>
  <si>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</si>
  <si>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</si>
  <si>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</si>
  <si>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</si>
  <si>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</si>
  <si>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</si>
  <si>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</si>
  <si>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</si>
  <si>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</si>
  <si>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</si>
  <si>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</si>
  <si>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</si>
  <si>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</si>
  <si>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</si>
  <si>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</si>
  <si>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</si>
  <si>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</si>
  <si>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</si>
  <si>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</si>
  <si>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</si>
  <si>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</si>
  <si>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</si>
  <si>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</si>
  <si>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</si>
  <si>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</si>
  <si>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</si>
  <si>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</si>
  <si>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</si>
  <si>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</si>
  <si>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</si>
  <si>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</si>
  <si>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</si>
  <si>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</si>
  <si>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</si>
  <si>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</si>
  <si>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</si>
  <si>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</si>
  <si>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</si>
  <si>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</si>
  <si>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</si>
  <si>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</si>
  <si>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</si>
  <si>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</si>
  <si>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</si>
  <si>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</si>
  <si>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</si>
  <si>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</si>
  <si>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</si>
  <si>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</si>
  <si>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</si>
  <si>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</si>
  <si>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</si>
  <si>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</si>
  <si>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</si>
  <si>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</si>
  <si>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</si>
  <si>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</si>
  <si>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</si>
  <si>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</si>
  <si>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</si>
  <si>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</si>
  <si>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</si>
  <si>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</si>
  <si>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</si>
  <si>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</si>
  <si>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</si>
  <si>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</si>
  <si>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</si>
  <si>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</si>
  <si>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</si>
  <si>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</si>
  <si>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</si>
  <si>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</si>
  <si>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</si>
  <si>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</si>
  <si>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</si>
  <si>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</si>
  <si>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</si>
  <si>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</si>
  <si>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</si>
  <si>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</si>
  <si>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</si>
  <si>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</si>
  <si>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</si>
  <si>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</si>
  <si>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</si>
  <si>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</si>
  <si>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</si>
  <si>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</si>
  <si>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</si>
  <si>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</si>
  <si>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</si>
  <si>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</si>
  <si>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</si>
  <si>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</si>
  <si>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</si>
  <si>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</si>
  <si>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</si>
  <si>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</si>
  <si>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</si>
  <si>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</si>
  <si>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</si>
  <si>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</si>
  <si>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</si>
  <si>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</si>
  <si>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</si>
  <si>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</si>
  <si>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</si>
  <si>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</si>
  <si>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</si>
  <si>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</si>
  <si>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</si>
  <si>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</si>
  <si>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</si>
  <si>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</si>
  <si>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</si>
  <si>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</si>
  <si>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</si>
  <si>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</si>
  <si>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</si>
  <si>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</si>
  <si>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</si>
  <si>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</si>
  <si>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</si>
  <si>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</si>
  <si>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</si>
  <si>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</si>
  <si>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</si>
  <si>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</si>
  <si>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</si>
  <si>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</si>
  <si>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</si>
  <si>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</si>
  <si>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</si>
  <si>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</si>
  <si>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</si>
  <si>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</si>
  <si>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</si>
  <si>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</si>
  <si>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</si>
  <si>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</si>
  <si>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</si>
  <si>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</si>
  <si>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</si>
  <si>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</si>
  <si>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</si>
  <si>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</si>
  <si>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</si>
  <si>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</si>
  <si>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</si>
  <si>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</si>
  <si>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</si>
  <si>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</si>
  <si>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</si>
  <si>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</si>
  <si>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</si>
  <si>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</si>
  <si>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</si>
  <si>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</si>
  <si>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</si>
  <si>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</si>
  <si>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</si>
  <si>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</si>
  <si>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</si>
  <si>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</si>
  <si>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</si>
  <si>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</si>
  <si>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</si>
  <si>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</si>
  <si>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</si>
  <si>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</si>
  <si>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</si>
  <si>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</si>
  <si>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</si>
  <si>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</si>
  <si>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</si>
  <si>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</si>
  <si>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</si>
  <si>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</si>
  <si>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</si>
  <si>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</si>
  <si>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</si>
  <si>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</si>
  <si>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</si>
  <si>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</si>
  <si>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</si>
  <si>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</si>
  <si>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</si>
  <si>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</si>
  <si>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</si>
  <si>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</si>
  <si>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</si>
  <si>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</si>
  <si>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</si>
  <si>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</si>
  <si>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</si>
  <si>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</si>
  <si>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</si>
  <si>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</si>
  <si>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</si>
  <si>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</si>
  <si>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</si>
  <si>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</si>
  <si>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</si>
  <si>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</si>
  <si>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</si>
  <si>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</si>
  <si>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</si>
  <si>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</si>
  <si>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</si>
  <si>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</si>
  <si>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</si>
  <si>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</si>
  <si>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</si>
  <si>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</si>
  <si>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</si>
  <si>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</si>
  <si>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</si>
  <si>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</si>
  <si>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</si>
  <si>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</si>
  <si>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</si>
  <si>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</si>
  <si>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</si>
  <si>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</si>
  <si>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</si>
  <si>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</si>
  <si>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</si>
  <si>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</si>
  <si>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</si>
  <si>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</si>
  <si>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</si>
  <si>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</si>
  <si>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</si>
  <si>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</si>
  <si>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</si>
  <si>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</si>
  <si>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</si>
  <si>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</si>
  <si>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</si>
  <si>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</si>
  <si>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</si>
  <si>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</si>
  <si>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</si>
  <si>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</si>
  <si>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</si>
  <si>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</si>
  <si>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</si>
  <si>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</si>
  <si>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</si>
  <si>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</si>
  <si>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</si>
  <si>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</si>
  <si>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</si>
  <si>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</si>
  <si>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</si>
  <si>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</si>
  <si>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</si>
  <si>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</si>
  <si>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</si>
  <si>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</si>
  <si>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</si>
  <si>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</si>
  <si>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</si>
  <si>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</si>
  <si>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</si>
  <si>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</si>
  <si>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</si>
  <si>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</si>
  <si>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</si>
  <si>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</si>
  <si>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</si>
  <si>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</si>
  <si>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</si>
  <si>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</si>
  <si>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</si>
  <si>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</si>
  <si>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</si>
  <si>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</si>
  <si>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</si>
  <si>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</si>
  <si>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</si>
  <si>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</si>
  <si>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</si>
  <si>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</si>
  <si>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</si>
  <si>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</si>
  <si>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</si>
  <si>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</si>
  <si>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</si>
  <si>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</si>
  <si>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</si>
  <si>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</si>
  <si>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</si>
  <si>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</si>
  <si>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</si>
  <si>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</si>
  <si>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</si>
  <si>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</si>
  <si>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</si>
  <si>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</si>
  <si>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</si>
  <si>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</si>
  <si>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</si>
  <si>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</si>
  <si>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</si>
  <si>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</si>
  <si>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</si>
  <si>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</si>
  <si>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</si>
  <si>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</si>
  <si>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</si>
  <si>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</si>
  <si>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</si>
  <si>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</si>
  <si>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</si>
  <si>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</si>
  <si>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</si>
  <si>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</si>
  <si>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</si>
  <si>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</si>
  <si>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</si>
  <si>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</si>
  <si>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</si>
  <si>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</si>
  <si>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</si>
  <si>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</si>
  <si>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</si>
  <si>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</si>
  <si>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</si>
  <si>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</si>
  <si>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</si>
  <si>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</si>
  <si>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</si>
  <si>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</si>
  <si>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</si>
  <si>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</si>
  <si>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</si>
  <si>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</si>
  <si>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</si>
  <si>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</si>
  <si>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</si>
  <si>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</si>
  <si>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</si>
  <si>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</si>
  <si>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</si>
  <si>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</si>
  <si>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</si>
  <si>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</si>
  <si>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</si>
  <si>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</si>
  <si>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</si>
  <si>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</si>
  <si>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</si>
  <si>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</si>
  <si>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</si>
  <si>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</si>
  <si>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</si>
  <si>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</si>
  <si>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</si>
  <si>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</si>
  <si>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</si>
  <si>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</si>
  <si>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</si>
  <si>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</si>
  <si>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</si>
  <si>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</si>
  <si>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</si>
  <si>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</si>
  <si>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</si>
  <si>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</si>
  <si>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</si>
  <si>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</si>
  <si>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</si>
  <si>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</si>
  <si>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</si>
  <si>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</si>
  <si>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</si>
  <si>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</si>
  <si>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</si>
  <si>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</si>
  <si>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</si>
  <si>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</si>
  <si>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</si>
  <si>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</si>
  <si>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</si>
  <si>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</si>
  <si>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</si>
  <si>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</si>
  <si>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</si>
  <si>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</si>
  <si>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</si>
  <si>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</si>
  <si>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</si>
  <si>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</si>
  <si>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</si>
  <si>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</si>
  <si>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</si>
  <si>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</si>
  <si>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</si>
  <si>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</si>
  <si>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</si>
  <si>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</si>
  <si>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</si>
  <si>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</si>
  <si>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</si>
  <si>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</si>
  <si>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</si>
  <si>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</si>
  <si>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</si>
  <si>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</si>
  <si>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</si>
  <si>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</si>
  <si>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</si>
  <si>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</si>
  <si>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</si>
  <si>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</si>
  <si>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</si>
  <si>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</si>
  <si>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</si>
  <si>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</si>
  <si>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</si>
  <si>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</si>
  <si>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</si>
  <si>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</si>
  <si>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</si>
  <si>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</si>
  <si>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</si>
  <si>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</si>
  <si>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</si>
  <si>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</si>
  <si>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</si>
  <si>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</si>
  <si>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</si>
  <si>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</si>
  <si>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</si>
  <si>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</si>
  <si>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</si>
  <si>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</si>
  <si>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</si>
  <si>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</si>
  <si>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</si>
  <si>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</si>
  <si>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</si>
  <si>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</si>
  <si>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</si>
  <si>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</si>
  <si>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</si>
  <si>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</si>
  <si>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</si>
  <si>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</si>
  <si>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</si>
  <si>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</si>
  <si>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</si>
  <si>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</si>
  <si>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</si>
  <si>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</si>
  <si>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</si>
  <si>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</si>
  <si>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</si>
  <si>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</si>
  <si>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</si>
  <si>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</si>
  <si>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</si>
  <si>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</si>
  <si>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</si>
  <si>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</si>
  <si>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</si>
  <si>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</si>
  <si>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</si>
  <si>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</si>
  <si>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</si>
  <si>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</si>
  <si>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</si>
  <si>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</si>
  <si>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</si>
  <si>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</si>
  <si>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</si>
  <si>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</si>
  <si>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</si>
  <si>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</si>
  <si>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</si>
  <si>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</si>
  <si>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</si>
  <si>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</si>
  <si>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</si>
  <si>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</si>
  <si>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</si>
  <si>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</si>
  <si>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</si>
  <si>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</si>
  <si>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</si>
  <si>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</si>
  <si>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</si>
  <si>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</si>
  <si>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</si>
  <si>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</si>
  <si>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</si>
  <si>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</si>
  <si>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</si>
  <si>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</si>
  <si>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</si>
  <si>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</si>
  <si>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</si>
  <si>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</si>
  <si>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</si>
  <si>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</si>
  <si>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</si>
  <si>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</si>
  <si>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</si>
  <si>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</si>
  <si>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</si>
  <si>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</si>
  <si>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</si>
  <si>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</si>
  <si>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</si>
  <si>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</si>
  <si>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</si>
  <si>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</si>
  <si>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</si>
  <si>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</si>
  <si>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</si>
  <si>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</si>
  <si>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</si>
  <si>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</si>
  <si>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</si>
  <si>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</si>
  <si>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</si>
  <si>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</si>
  <si>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</si>
  <si>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</si>
  <si>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</si>
  <si>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</si>
  <si>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</si>
  <si>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</si>
  <si>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</si>
  <si>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</si>
  <si>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</si>
  <si>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</si>
  <si>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</si>
  <si>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</si>
  <si>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</si>
  <si>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</si>
  <si>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</si>
  <si>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</si>
  <si>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</si>
  <si>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</si>
  <si>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</si>
  <si>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</si>
  <si>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</si>
  <si>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</si>
  <si>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</si>
  <si>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</si>
  <si>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</si>
  <si>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</si>
  <si>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</si>
  <si>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</si>
  <si>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</si>
  <si>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</si>
  <si>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</si>
  <si>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</si>
  <si>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</si>
  <si>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</si>
  <si>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</si>
  <si>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</si>
  <si>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</si>
  <si>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</si>
  <si>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</si>
  <si>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</si>
  <si>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</si>
  <si>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</si>
  <si>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</si>
  <si>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</si>
  <si>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</si>
  <si>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</si>
  <si>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</si>
  <si>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</si>
  <si>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</si>
  <si>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</si>
  <si>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</si>
  <si>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</si>
  <si>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</si>
  <si>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</si>
  <si>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</si>
  <si>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</si>
  <si>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</si>
  <si>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</si>
  <si>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</si>
  <si>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</si>
  <si>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</si>
  <si>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</si>
  <si>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</si>
  <si>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</si>
  <si>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</si>
  <si>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</si>
  <si>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</si>
  <si>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</si>
  <si>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</si>
  <si>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</si>
  <si>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</si>
  <si>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</si>
  <si>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</si>
  <si>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</si>
  <si>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</si>
  <si>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</si>
  <si>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</si>
  <si>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</si>
  <si>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</si>
  <si>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</si>
  <si>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</si>
  <si>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</si>
  <si>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</si>
  <si>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</si>
  <si>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</si>
  <si>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</si>
  <si>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</si>
  <si>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</si>
  <si>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</si>
  <si>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</si>
  <si>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</si>
  <si>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</si>
  <si>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</si>
  <si>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</si>
  <si>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</si>
  <si>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</si>
  <si>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</si>
  <si>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</si>
  <si>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</si>
  <si>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</si>
  <si>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</si>
  <si>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</si>
  <si>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</si>
  <si>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</si>
  <si>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</si>
  <si>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</si>
  <si>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</si>
  <si>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</si>
  <si>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</si>
  <si>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</si>
  <si>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</si>
  <si>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</si>
  <si>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</si>
  <si>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</si>
  <si>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</si>
  <si>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</si>
  <si>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</si>
  <si>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</si>
  <si>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</si>
  <si>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</si>
  <si>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</si>
  <si>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</si>
  <si>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</si>
  <si>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</si>
  <si>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</si>
  <si>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</si>
  <si>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</si>
  <si>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</si>
  <si>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</si>
  <si>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</si>
  <si>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</si>
  <si>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</si>
  <si>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</si>
  <si>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</si>
  <si>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</si>
  <si>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</si>
  <si>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</si>
  <si>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</si>
  <si>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</si>
  <si>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</si>
  <si>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</si>
  <si>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</si>
  <si>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</si>
  <si>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</si>
  <si>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</si>
  <si>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</si>
  <si>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</si>
  <si>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</si>
  <si>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</si>
  <si>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</si>
  <si>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</si>
  <si>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</si>
  <si>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</si>
  <si>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</si>
  <si>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</si>
  <si>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</si>
  <si>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</si>
  <si>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</si>
  <si>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</si>
  <si>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</si>
  <si>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</si>
  <si>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</si>
  <si>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</si>
  <si>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</si>
  <si>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</si>
  <si>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</si>
  <si>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</si>
  <si>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</si>
  <si>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</si>
  <si>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</si>
  <si>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</si>
  <si>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</si>
  <si>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</si>
  <si>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</si>
  <si>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</si>
  <si>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</si>
  <si>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</si>
  <si>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</si>
  <si>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</si>
  <si>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</si>
  <si>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</si>
  <si>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</si>
  <si>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</si>
  <si>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</si>
  <si>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</si>
  <si>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</si>
  <si>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</si>
  <si>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</si>
  <si>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</si>
  <si>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</si>
  <si>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</si>
  <si>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</si>
  <si>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</si>
  <si>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</si>
  <si>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</si>
  <si>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</si>
  <si>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</si>
  <si>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</si>
  <si>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</si>
  <si>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</si>
  <si>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</si>
  <si>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</si>
  <si>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</si>
  <si>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</si>
  <si>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</si>
  <si>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</si>
  <si>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</si>
  <si>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</si>
  <si>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</si>
  <si>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</si>
  <si>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</si>
  <si>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</si>
  <si>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</si>
  <si>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</si>
  <si>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</si>
  <si>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</si>
  <si>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</si>
  <si>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</si>
  <si>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</si>
  <si>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</si>
  <si>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</si>
  <si>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</si>
  <si>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</si>
  <si>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</si>
  <si>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</si>
  <si>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</si>
  <si>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</si>
  <si>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</si>
  <si>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</si>
  <si>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</si>
  <si>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</si>
  <si>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</si>
  <si>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</si>
  <si>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</si>
  <si>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</si>
  <si>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</si>
  <si>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</si>
  <si>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</si>
  <si>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</si>
  <si>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</si>
  <si>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</si>
  <si>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</si>
  <si>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</si>
  <si>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</si>
  <si>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</si>
  <si>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</si>
  <si>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</si>
  <si>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</si>
  <si>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</si>
  <si>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</si>
  <si>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</si>
  <si>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</si>
  <si>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</si>
  <si>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</si>
  <si>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</si>
  <si>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</si>
  <si>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</si>
  <si>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</si>
  <si>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</si>
  <si>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</si>
  <si>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</si>
  <si>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</si>
  <si>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</si>
  <si>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</si>
  <si>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</si>
  <si>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</si>
  <si>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</si>
  <si>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</si>
  <si>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</si>
  <si>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</si>
  <si>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</si>
  <si>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</si>
  <si>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</si>
  <si>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</si>
  <si>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</si>
  <si>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</si>
  <si>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</si>
  <si>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</si>
  <si>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</si>
  <si>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</si>
  <si>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</si>
  <si>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</si>
  <si>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</si>
  <si>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</si>
  <si>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</si>
  <si>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</si>
  <si>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</si>
  <si>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</si>
  <si>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</si>
  <si>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</si>
  <si>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</si>
  <si>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</si>
  <si>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</si>
  <si>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</si>
  <si>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</si>
  <si>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</si>
  <si>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</si>
  <si>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</si>
  <si>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</si>
  <si>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</si>
  <si>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</si>
  <si>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</si>
  <si>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</si>
  <si>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</si>
  <si>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</si>
  <si>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</si>
  <si>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</si>
  <si>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</si>
  <si>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</si>
  <si>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</si>
  <si>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</si>
  <si>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</si>
  <si>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</si>
  <si>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</si>
  <si>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</si>
  <si>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</si>
  <si>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</si>
  <si>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</si>
  <si>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</si>
  <si>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</si>
  <si>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</si>
  <si>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</si>
  <si>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</si>
  <si>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</si>
  <si>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</si>
  <si>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</si>
  <si>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</si>
  <si>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</si>
  <si>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</si>
  <si>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</si>
  <si>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</si>
  <si>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</si>
  <si>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</si>
  <si>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</si>
  <si>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</si>
  <si>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</si>
  <si>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</si>
  <si>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</si>
  <si>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</si>
  <si>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</si>
  <si>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</si>
  <si>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</si>
  <si>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</si>
  <si>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</si>
  <si>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</si>
  <si>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</si>
  <si>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</si>
  <si>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</si>
  <si>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</si>
  <si>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</si>
  <si>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</si>
  <si>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</si>
  <si>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</si>
  <si>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</si>
  <si>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</si>
  <si>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</si>
  <si>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</si>
  <si>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</si>
  <si>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</si>
  <si>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</si>
  <si>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</si>
  <si>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</si>
  <si>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</si>
  <si>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</si>
  <si>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</si>
  <si>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</si>
  <si>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</si>
  <si>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</si>
  <si>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</si>
  <si>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</si>
  <si>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</si>
  <si>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</si>
  <si>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</si>
  <si>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</si>
  <si>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</si>
  <si>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</si>
  <si>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</si>
  <si>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</si>
  <si>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</si>
  <si>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</si>
  <si>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</si>
  <si>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</si>
  <si>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</si>
  <si>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</si>
  <si>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</si>
  <si>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</si>
  <si>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</si>
  <si>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</si>
  <si>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</si>
  <si>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</si>
  <si>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</si>
  <si>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</si>
  <si>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</si>
  <si>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</si>
  <si>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</si>
  <si>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</si>
  <si>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</si>
  <si>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</si>
  <si>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</si>
  <si>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</si>
  <si>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</si>
  <si>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</si>
  <si>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</si>
  <si>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</si>
  <si>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</si>
  <si>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</si>
  <si>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</si>
  <si>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</si>
  <si>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</si>
  <si>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</si>
  <si>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</si>
  <si>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</si>
  <si>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</si>
  <si>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</si>
  <si>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</si>
  <si>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</si>
  <si>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</si>
  <si>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</si>
  <si>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</si>
  <si>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</si>
  <si>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</si>
  <si>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</si>
  <si>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</si>
  <si>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</si>
  <si>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</si>
  <si>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</si>
  <si>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</si>
  <si>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</si>
  <si>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</si>
  <si>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</si>
  <si>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</si>
  <si>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</si>
  <si>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</si>
  <si>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</si>
  <si>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</si>
  <si>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</si>
  <si>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</si>
  <si>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</si>
  <si>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</si>
  <si>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</si>
  <si>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</si>
  <si>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</si>
  <si>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</si>
  <si>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</si>
  <si>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</si>
  <si>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</si>
  <si>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</si>
  <si>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</si>
  <si>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</si>
  <si>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</si>
  <si>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</si>
  <si>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</si>
  <si>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</si>
  <si>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</si>
  <si>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</si>
  <si>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</si>
  <si>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</si>
  <si>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</si>
  <si>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</si>
  <si>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</si>
  <si>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</si>
  <si>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</si>
  <si>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</si>
  <si>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</si>
  <si>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</si>
  <si>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</si>
  <si>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</si>
  <si>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</si>
  <si>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</si>
  <si>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</si>
  <si>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</si>
  <si>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</si>
  <si>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</si>
  <si>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</si>
  <si>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</si>
  <si>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</si>
  <si>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</si>
  <si>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</si>
  <si>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</si>
  <si>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</si>
  <si>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</si>
  <si>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</si>
  <si>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</si>
  <si>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</si>
  <si>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</si>
  <si>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</si>
  <si>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</si>
  <si>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</si>
  <si>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</si>
  <si>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</si>
  <si>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</si>
  <si>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</si>
  <si>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</si>
  <si>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</si>
  <si>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</si>
  <si>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</si>
  <si>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</si>
  <si>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</si>
  <si>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</si>
  <si>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</si>
  <si>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</si>
  <si>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</si>
  <si>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</si>
  <si>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</si>
  <si>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</si>
  <si>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</si>
  <si>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</si>
  <si>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</si>
  <si>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</si>
  <si>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</si>
  <si>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</si>
  <si>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</si>
  <si>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</si>
  <si>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</si>
  <si>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</si>
  <si>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</si>
  <si>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</si>
  <si>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</si>
  <si>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</si>
  <si>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</si>
  <si>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</si>
  <si>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</si>
  <si>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</si>
  <si>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</si>
  <si>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</si>
  <si>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</si>
  <si>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</si>
  <si>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</si>
  <si>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</si>
  <si>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</si>
  <si>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</si>
  <si>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</si>
  <si>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</si>
  <si>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</si>
  <si>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</si>
  <si>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</si>
  <si>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</si>
  <si>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</si>
  <si>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</si>
  <si>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</si>
  <si>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</si>
  <si>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</si>
  <si>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</si>
  <si>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</si>
  <si>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</si>
  <si>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</si>
  <si>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</si>
  <si>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</si>
  <si>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</si>
  <si>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</si>
  <si>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</si>
  <si>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</si>
  <si>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</si>
  <si>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</si>
  <si>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</si>
  <si>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</si>
  <si>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</si>
  <si>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</si>
  <si>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</si>
  <si>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</si>
  <si>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</si>
  <si>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</si>
  <si>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</si>
  <si>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</si>
  <si>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</si>
  <si>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</si>
  <si>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</si>
  <si>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</si>
  <si>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</si>
  <si>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</si>
  <si>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</si>
  <si>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</si>
  <si>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</si>
  <si>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</si>
  <si>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</si>
  <si>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</si>
  <si>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</si>
  <si>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</si>
  <si>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</si>
  <si>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</si>
  <si>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</si>
  <si>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</si>
  <si>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</si>
  <si>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</si>
  <si>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</si>
  <si>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</si>
  <si>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</si>
  <si>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</si>
  <si>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</si>
  <si>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</si>
  <si>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</si>
  <si>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</si>
  <si>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</si>
  <si>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</si>
  <si>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</si>
  <si>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</si>
  <si>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</si>
  <si>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</si>
  <si>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</si>
  <si>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</si>
  <si>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</si>
  <si>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</si>
  <si>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</si>
  <si>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</si>
  <si>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</si>
  <si>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</si>
  <si>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</si>
  <si>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</si>
  <si>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</si>
  <si>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</si>
  <si>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</si>
  <si>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</si>
  <si>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</si>
  <si>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</si>
  <si>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</si>
  <si>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</si>
  <si>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</si>
  <si>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</si>
  <si>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</si>
  <si>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</si>
  <si>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</si>
  <si>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</si>
  <si>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</si>
  <si>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</si>
  <si>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</si>
  <si>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</si>
  <si>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</si>
  <si>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</si>
  <si>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</si>
  <si>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</si>
  <si>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</si>
  <si>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</si>
  <si>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</si>
  <si>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</si>
  <si>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</si>
  <si>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</si>
  <si>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</si>
  <si>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</si>
  <si>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</si>
  <si>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</si>
  <si>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</si>
  <si>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</si>
  <si>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</si>
  <si>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</si>
  <si>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</si>
  <si>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</si>
  <si>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</si>
  <si>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</si>
  <si>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</si>
  <si>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</si>
  <si>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</si>
  <si>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</si>
  <si>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</si>
  <si>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</si>
  <si>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</si>
  <si>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</si>
  <si>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</si>
  <si>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</si>
  <si>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</si>
  <si>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</si>
  <si>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</si>
  <si>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</si>
  <si>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</si>
  <si>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</si>
  <si>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</si>
  <si>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</si>
  <si>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</si>
  <si>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</si>
  <si>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</si>
  <si>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</si>
  <si>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</si>
  <si>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</si>
  <si>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</si>
  <si>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</si>
  <si>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</si>
  <si>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</si>
  <si>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</si>
  <si>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</si>
  <si>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</si>
  <si>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</si>
  <si>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</si>
  <si>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</si>
  <si>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</si>
  <si>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</si>
  <si>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</si>
  <si>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</si>
  <si>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</si>
  <si>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</si>
  <si>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</si>
  <si>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</si>
  <si>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</si>
  <si>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</si>
  <si>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</si>
  <si>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</si>
  <si>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</si>
  <si>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</si>
  <si>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</si>
  <si>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</si>
  <si>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</si>
  <si>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</si>
  <si>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</si>
  <si>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</si>
  <si>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</si>
  <si>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</si>
  <si>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</si>
  <si>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</si>
  <si>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</si>
  <si>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</si>
  <si>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</si>
  <si>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</si>
  <si>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</si>
  <si>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</si>
  <si>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</si>
  <si>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</si>
  <si>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</si>
  <si>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</si>
  <si>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</si>
  <si>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</si>
  <si>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</si>
  <si>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</si>
  <si>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</si>
  <si>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</si>
  <si>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</si>
  <si>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</si>
  <si>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</si>
  <si>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</si>
  <si>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</si>
  <si>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</si>
  <si>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</si>
  <si>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</si>
  <si>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</si>
  <si>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</si>
  <si>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</si>
  <si>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</si>
  <si>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</si>
  <si>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</si>
  <si>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</si>
  <si>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</si>
  <si>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</si>
  <si>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</si>
  <si>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</si>
  <si>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</si>
  <si>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</si>
  <si>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</si>
  <si>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</si>
  <si>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</si>
  <si>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</si>
  <si>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</si>
  <si>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</si>
  <si>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</si>
  <si>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</si>
  <si>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</si>
  <si>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</si>
  <si>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</si>
  <si>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</si>
  <si>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</si>
  <si>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</si>
  <si>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</si>
  <si>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</si>
  <si>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</si>
  <si>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</si>
  <si>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</si>
  <si>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</si>
  <si>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</si>
  <si>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</si>
  <si>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</si>
  <si>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</si>
  <si>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</si>
  <si>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</si>
  <si>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</si>
  <si>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</si>
  <si>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</si>
  <si>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</si>
  <si>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</si>
  <si>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</si>
  <si>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</si>
  <si>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</si>
  <si>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</si>
  <si>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</si>
  <si>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</si>
  <si>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</si>
  <si>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</si>
  <si>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</si>
  <si>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</si>
  <si>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</si>
  <si>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</si>
  <si>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</si>
  <si>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</si>
  <si>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</si>
  <si>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</si>
  <si>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</si>
  <si>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</si>
  <si>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</si>
  <si>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</si>
  <si>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</si>
  <si>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</si>
  <si>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</si>
  <si>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</si>
  <si>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</si>
  <si>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</si>
  <si>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</si>
  <si>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</si>
  <si>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</si>
  <si>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</si>
  <si>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</si>
  <si>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</si>
  <si>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</si>
  <si>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</si>
  <si>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</si>
  <si>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</si>
  <si>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</si>
  <si>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</si>
  <si>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</si>
  <si>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</si>
  <si>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</si>
  <si>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</si>
  <si>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</si>
  <si>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</si>
  <si>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</si>
  <si>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</si>
  <si>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</si>
  <si>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</si>
  <si>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</si>
  <si>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</si>
  <si>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</si>
  <si>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</si>
  <si>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</si>
  <si>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</si>
  <si>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</si>
  <si>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</si>
  <si>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</si>
  <si>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</si>
  <si>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</si>
  <si>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</si>
  <si>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</si>
  <si>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</si>
  <si>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</si>
  <si>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</si>
  <si>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</si>
  <si>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</si>
  <si>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</si>
  <si>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</si>
  <si>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</si>
  <si>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</si>
  <si>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</si>
  <si>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</si>
  <si>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</si>
  <si>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</si>
  <si>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</si>
  <si>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</si>
  <si>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</si>
  <si>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</si>
  <si>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</si>
  <si>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</si>
  <si>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</si>
  <si>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</si>
  <si>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</si>
  <si>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</si>
  <si>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</si>
  <si>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</si>
  <si>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</si>
  <si>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</si>
  <si>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</si>
  <si>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</si>
  <si>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</si>
  <si>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</si>
  <si>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</si>
  <si>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</si>
  <si>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</si>
  <si>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</si>
  <si>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</si>
  <si>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</si>
  <si>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</si>
  <si>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</si>
  <si>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</si>
  <si>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</si>
  <si>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</si>
  <si>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</si>
  <si>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</si>
  <si>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</si>
  <si>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</si>
  <si>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</si>
  <si>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</si>
  <si>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</si>
  <si>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</si>
  <si>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</si>
  <si>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</si>
  <si>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</si>
  <si>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</si>
  <si>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</si>
  <si>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</si>
  <si>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</si>
  <si>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</si>
  <si>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</si>
  <si>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</si>
  <si>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</si>
  <si>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</si>
  <si>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</si>
  <si>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</si>
  <si>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</si>
  <si>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</si>
  <si>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</si>
  <si>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</si>
  <si>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</si>
  <si>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</si>
  <si>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</si>
  <si>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</si>
  <si>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</si>
  <si>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</si>
  <si>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</si>
  <si>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</si>
  <si>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</si>
  <si>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</si>
  <si>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</si>
  <si>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</si>
  <si>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</si>
  <si>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</si>
  <si>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</si>
  <si>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</si>
  <si>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</si>
  <si>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</si>
  <si>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</si>
  <si>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</si>
  <si>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</si>
  <si>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</si>
  <si>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</si>
  <si>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</si>
  <si>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</si>
  <si>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</si>
  <si>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</si>
  <si>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</si>
  <si>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</si>
  <si>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</si>
  <si>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</si>
  <si>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</si>
  <si>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</si>
  <si>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</si>
  <si>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</si>
  <si>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</si>
  <si>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</si>
  <si>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</si>
  <si>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</si>
  <si>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</si>
  <si>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</si>
  <si>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</si>
  <si>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</si>
  <si>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</si>
  <si>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</si>
  <si>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</si>
  <si>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</si>
  <si>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</si>
  <si>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</si>
  <si>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</si>
  <si>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</si>
  <si>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</si>
  <si>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</si>
  <si>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</si>
  <si>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</si>
  <si>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</si>
  <si>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</si>
  <si>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</si>
  <si>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</si>
  <si>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</si>
  <si>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</si>
  <si>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</si>
  <si>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</si>
  <si>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</si>
  <si>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</si>
  <si>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</si>
  <si>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</si>
  <si>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</si>
  <si>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</si>
  <si>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</si>
  <si>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</si>
  <si>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</si>
  <si>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</si>
  <si>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</si>
  <si>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</si>
  <si>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</si>
  <si>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</si>
  <si>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</si>
  <si>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</si>
  <si>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</si>
  <si>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</si>
  <si>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</si>
  <si>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</si>
  <si>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</si>
  <si>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</si>
  <si>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</si>
  <si>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</si>
  <si>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</si>
  <si>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</si>
  <si>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</si>
  <si>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</si>
  <si>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</si>
  <si>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</si>
  <si>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</si>
  <si>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</si>
  <si>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</si>
  <si>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</si>
  <si>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</si>
  <si>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</si>
  <si>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</si>
  <si>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</si>
  <si>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</si>
  <si>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</si>
  <si>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</si>
  <si>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</si>
  <si>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</si>
  <si>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</si>
  <si>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</si>
  <si>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</si>
  <si>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</si>
  <si>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</si>
  <si>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</si>
  <si>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</si>
  <si>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</si>
  <si>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</si>
  <si>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</si>
  <si>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</si>
  <si>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</si>
  <si>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</si>
  <si>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</si>
  <si>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</si>
  <si>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</si>
  <si>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</si>
  <si>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</si>
  <si>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</si>
  <si>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</si>
  <si>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</si>
  <si>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</si>
  <si>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</si>
  <si>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</si>
  <si>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</si>
  <si>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</si>
  <si>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</si>
  <si>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</si>
  <si>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</si>
  <si>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</si>
  <si>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</si>
  <si>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</si>
  <si>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</si>
  <si>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</si>
  <si>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</si>
  <si>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</si>
  <si>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</si>
  <si>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</si>
  <si>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</si>
  <si>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</si>
  <si>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</si>
  <si>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</si>
  <si>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</si>
  <si>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</si>
  <si>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</si>
  <si>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</si>
  <si>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</si>
  <si>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</si>
  <si>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</si>
  <si>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</si>
  <si>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</si>
  <si>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</si>
  <si>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</si>
  <si>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</si>
  <si>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</si>
  <si>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</si>
  <si>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</si>
  <si>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</si>
  <si>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</si>
  <si>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</si>
  <si>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</si>
  <si>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</si>
  <si>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</si>
  <si>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</si>
  <si>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</si>
  <si>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</si>
  <si>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</si>
  <si>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</si>
  <si>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</si>
  <si>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</si>
  <si>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</si>
  <si>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</si>
  <si>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</si>
  <si>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</si>
  <si>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</si>
  <si>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</si>
  <si>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</si>
  <si>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</si>
  <si>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</si>
  <si>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</si>
  <si>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</si>
  <si>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</si>
  <si>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</si>
  <si>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</si>
  <si>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</si>
  <si>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</si>
  <si>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</si>
  <si>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</si>
  <si>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</si>
  <si>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</si>
  <si>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</si>
  <si>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</si>
  <si>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</si>
  <si>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</si>
  <si>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</si>
  <si>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</si>
  <si>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</si>
  <si>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</si>
  <si>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</si>
  <si>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</si>
  <si>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</si>
  <si>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</si>
  <si>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</si>
  <si>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</si>
  <si>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</si>
  <si>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</si>
  <si>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</si>
  <si>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</si>
  <si>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</si>
  <si>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</si>
  <si>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</si>
  <si>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</si>
  <si>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</si>
  <si>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</si>
  <si>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</si>
  <si>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</si>
  <si>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</si>
  <si>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</si>
  <si>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</si>
  <si>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</si>
  <si>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</si>
  <si>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</si>
  <si>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</si>
  <si>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</si>
  <si>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</si>
  <si>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</si>
  <si>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</si>
  <si>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</si>
  <si>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</si>
  <si>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</si>
  <si>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</si>
  <si>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</si>
  <si>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</si>
  <si>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</si>
  <si>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</si>
  <si>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</si>
  <si>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</si>
  <si>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</si>
  <si>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</si>
  <si>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</si>
  <si>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</si>
  <si>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</si>
  <si>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</si>
  <si>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</si>
  <si>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</si>
  <si>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</si>
  <si>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</si>
  <si>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</si>
  <si>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</si>
  <si>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</si>
  <si>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</si>
  <si>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</si>
  <si>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</si>
  <si>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</si>
  <si>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</si>
  <si>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</si>
  <si>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</si>
  <si>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</si>
  <si>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</si>
  <si>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</si>
  <si>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</si>
  <si>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</si>
  <si>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</si>
  <si>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</si>
  <si>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</si>
  <si>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</si>
  <si>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</si>
  <si>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</si>
  <si>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</si>
  <si>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</si>
  <si>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</si>
  <si>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</si>
  <si>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</si>
  <si>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</si>
  <si>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</si>
  <si>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</si>
  <si>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</si>
  <si>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</si>
  <si>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</si>
  <si>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</si>
  <si>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</si>
  <si>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</si>
  <si>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</si>
  <si>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</si>
  <si>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</si>
  <si>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</si>
  <si>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</si>
  <si>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</si>
  <si>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</si>
  <si>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</si>
  <si>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</si>
  <si>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</si>
  <si>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</si>
  <si>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</si>
  <si>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</si>
  <si>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</si>
  <si>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</si>
  <si>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</si>
  <si>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</si>
  <si>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</si>
  <si>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</si>
  <si>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</si>
  <si>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</si>
  <si>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</si>
  <si>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</si>
  <si>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</si>
  <si>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</si>
  <si>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</si>
  <si>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</si>
  <si>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</si>
  <si>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</si>
  <si>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</si>
  <si>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</si>
  <si>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</si>
  <si>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</si>
  <si>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</si>
  <si>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</si>
  <si>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</si>
  <si>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</si>
  <si>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</si>
  <si>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</si>
  <si>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</si>
  <si>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</si>
  <si>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</si>
  <si>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</si>
  <si>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</si>
  <si>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</si>
  <si>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</si>
  <si>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</si>
  <si>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</si>
  <si>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</si>
  <si>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</si>
  <si>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</si>
  <si>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</si>
  <si>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</si>
  <si>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</si>
  <si>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</si>
  <si>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</si>
  <si>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</si>
  <si>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</si>
  <si>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</si>
  <si>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</si>
  <si>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</si>
  <si>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</si>
  <si>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</si>
  <si>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</si>
  <si>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</si>
  <si>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</si>
  <si>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</si>
  <si>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</si>
  <si>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</si>
  <si>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</si>
  <si>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</si>
  <si>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</si>
  <si>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</si>
  <si>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</si>
  <si>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</si>
  <si>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</si>
  <si>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</si>
  <si>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</si>
  <si>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</si>
  <si>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</si>
  <si>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</si>
  <si>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</si>
  <si>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</si>
  <si>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</si>
  <si>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</si>
  <si>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</si>
  <si>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</si>
  <si>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</si>
  <si>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</si>
  <si>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</si>
  <si>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</si>
  <si>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</si>
  <si>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</si>
  <si>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</si>
  <si>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</si>
  <si>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</si>
  <si>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</si>
  <si>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</si>
  <si>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</si>
  <si>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</si>
  <si>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</si>
  <si>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</si>
  <si>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</si>
  <si>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</si>
  <si>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</si>
  <si>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</si>
  <si>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</si>
  <si>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</si>
  <si>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</si>
  <si>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</si>
  <si>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</si>
  <si>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</si>
  <si>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</si>
  <si>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</si>
  <si>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</si>
  <si>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</si>
  <si>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</si>
  <si>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</si>
  <si>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</si>
  <si>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</si>
  <si>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</si>
  <si>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</si>
  <si>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</si>
  <si>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</si>
  <si>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</si>
  <si>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</si>
  <si>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</si>
  <si>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</si>
  <si>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</si>
  <si>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</si>
  <si>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</si>
  <si>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</si>
  <si>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</si>
  <si>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</si>
  <si>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</si>
  <si>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</si>
  <si>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</si>
  <si>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</si>
  <si>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</si>
  <si>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</si>
  <si>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</si>
  <si>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</si>
  <si>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</si>
  <si>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</si>
  <si>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</si>
  <si>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</si>
  <si>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</si>
  <si>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</si>
  <si>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</si>
  <si>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</si>
  <si>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</si>
  <si>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</si>
  <si>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</si>
  <si>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</si>
  <si>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</si>
  <si>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</si>
  <si>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</si>
  <si>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</si>
  <si>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</si>
  <si>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</si>
  <si>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</si>
  <si>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</si>
  <si>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</si>
  <si>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</si>
  <si>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</si>
  <si>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</si>
  <si>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</si>
  <si>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</si>
  <si>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</si>
  <si>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</si>
  <si>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</si>
  <si>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</si>
  <si>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</si>
  <si>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</si>
  <si>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</si>
  <si>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</si>
  <si>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</si>
  <si>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</si>
  <si>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</si>
  <si>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</si>
  <si>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</si>
  <si>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</si>
  <si>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</si>
  <si>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</si>
  <si>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</si>
  <si>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</si>
  <si>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</si>
  <si>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</si>
  <si>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</si>
  <si>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</si>
  <si>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</si>
  <si>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</si>
  <si>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</si>
  <si>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</si>
  <si>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</si>
  <si>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</si>
  <si>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</si>
  <si>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</si>
  <si>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</si>
  <si>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</si>
  <si>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</si>
  <si>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</si>
  <si>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</si>
  <si>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</si>
  <si>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</si>
  <si>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</si>
  <si>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</si>
  <si>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</si>
  <si>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</si>
  <si>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</si>
  <si>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</si>
  <si>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</si>
  <si>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</si>
  <si>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</si>
  <si>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</si>
  <si>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</si>
  <si>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</si>
  <si>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</si>
  <si>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</si>
  <si>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</si>
  <si>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</si>
  <si>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</si>
  <si>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</si>
  <si>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</si>
  <si>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</si>
  <si>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</si>
  <si>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</si>
  <si>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</si>
  <si>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</si>
  <si>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</si>
  <si>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</si>
  <si>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</si>
  <si>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</si>
  <si>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</si>
  <si>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</si>
  <si>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</si>
  <si>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</si>
  <si>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</si>
  <si>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</si>
  <si>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</si>
  <si>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</si>
  <si>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</si>
  <si>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</si>
  <si>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</si>
  <si>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</si>
  <si>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</si>
  <si>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</si>
  <si>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</si>
  <si>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</si>
  <si>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</si>
  <si>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</si>
  <si>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</si>
  <si>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</si>
  <si>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</si>
  <si>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</si>
  <si>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</si>
  <si>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</si>
  <si>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</si>
  <si>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</si>
  <si>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</si>
  <si>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</si>
  <si>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</si>
  <si>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</si>
  <si>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</si>
  <si>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</si>
  <si>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</si>
  <si>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</si>
  <si>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</si>
  <si>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</si>
  <si>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</si>
  <si>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</si>
  <si>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</si>
  <si>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</si>
  <si>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</si>
  <si>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</si>
  <si>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</si>
  <si>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</si>
  <si>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</si>
  <si>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</si>
  <si>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</si>
  <si>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</si>
  <si>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</si>
  <si>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</si>
  <si>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</si>
  <si>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</si>
  <si>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</si>
  <si>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</si>
  <si>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</si>
  <si>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</si>
  <si>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</si>
  <si>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</si>
  <si>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</si>
  <si>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</si>
  <si>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</si>
  <si>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</si>
  <si>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</si>
  <si>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</si>
  <si>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</si>
  <si>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</si>
  <si>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</si>
  <si>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</si>
  <si>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</si>
  <si>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</si>
  <si>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</si>
  <si>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</si>
  <si>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</si>
  <si>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</si>
  <si>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</si>
  <si>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</si>
  <si>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</si>
  <si>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</si>
  <si>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</si>
  <si>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</si>
  <si>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</si>
  <si>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</si>
  <si>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</si>
  <si>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</si>
  <si>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</si>
  <si>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</si>
  <si>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</si>
  <si>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</si>
  <si>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</si>
  <si>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</si>
  <si>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</si>
  <si>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</si>
  <si>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</si>
  <si>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</si>
  <si>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</si>
  <si>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</si>
  <si>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</si>
  <si>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</si>
  <si>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</si>
  <si>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</si>
  <si>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</si>
  <si>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</si>
  <si>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</si>
  <si>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</si>
  <si>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</si>
  <si>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</si>
  <si>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</si>
  <si>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</si>
  <si>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</si>
  <si>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</si>
  <si>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</si>
  <si>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</si>
  <si>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</si>
  <si>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</si>
  <si>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</si>
  <si>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</si>
  <si>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</si>
  <si>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</si>
  <si>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</si>
  <si>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</si>
  <si>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</si>
  <si>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</si>
  <si>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</si>
  <si>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</si>
  <si>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</si>
  <si>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</si>
  <si>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</si>
  <si>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</si>
  <si>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</si>
  <si>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</si>
  <si>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</si>
  <si>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</si>
  <si>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</si>
  <si>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</si>
  <si>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</si>
  <si>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</si>
  <si>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</si>
  <si>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</si>
  <si>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</si>
  <si>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</si>
  <si>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</si>
  <si>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</si>
  <si>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</si>
  <si>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</si>
  <si>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</si>
  <si>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</si>
  <si>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</si>
  <si>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</si>
  <si>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</si>
  <si>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</si>
  <si>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</si>
  <si>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</si>
  <si>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</si>
  <si>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</si>
  <si>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</si>
  <si>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</si>
  <si>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</si>
  <si>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</si>
  <si>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</si>
  <si>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</si>
  <si>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</si>
  <si>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</si>
  <si>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</si>
  <si>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</si>
  <si>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</si>
  <si>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</si>
  <si>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</si>
  <si>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</si>
  <si>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</si>
  <si>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</si>
  <si>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</si>
  <si>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</si>
  <si>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</si>
  <si>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</si>
  <si>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</si>
  <si>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</si>
  <si>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</si>
  <si>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</si>
  <si>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</si>
  <si>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</si>
  <si>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</si>
  <si>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</si>
  <si>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</si>
  <si>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</si>
  <si>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</si>
  <si>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</si>
  <si>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</si>
  <si>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</si>
  <si>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</si>
  <si>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</si>
  <si>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</si>
  <si>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</si>
  <si>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</si>
  <si>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</si>
  <si>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</si>
  <si>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</si>
  <si>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</si>
  <si>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</si>
  <si>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</si>
  <si>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</si>
  <si>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</si>
  <si>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</si>
  <si>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</si>
  <si>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</si>
  <si>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</si>
  <si>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</si>
  <si>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</si>
  <si>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</si>
  <si>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</si>
  <si>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</si>
  <si>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</si>
  <si>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</si>
  <si>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</si>
  <si>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</si>
  <si>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</si>
  <si>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</si>
  <si>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</si>
  <si>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</si>
  <si>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</si>
  <si>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</si>
  <si>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</si>
  <si>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</si>
  <si>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</si>
  <si>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</si>
  <si>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</si>
  <si>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</si>
  <si>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</si>
  <si>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</si>
  <si>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</si>
  <si>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</si>
  <si>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</si>
  <si>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</si>
  <si>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</si>
  <si>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</si>
  <si>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</si>
  <si>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</si>
  <si>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</si>
  <si>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</si>
  <si>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</si>
  <si>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</si>
  <si>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</si>
  <si>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</si>
  <si>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</si>
  <si>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</si>
  <si>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</si>
  <si>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</si>
  <si>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</si>
  <si>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</si>
  <si>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</si>
  <si>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</si>
  <si>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</si>
  <si>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</si>
  <si>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</si>
  <si>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</si>
  <si>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</si>
  <si>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</si>
  <si>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</si>
  <si>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</si>
  <si>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</si>
  <si>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</si>
  <si>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</si>
  <si>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</si>
  <si>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</si>
  <si>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</si>
  <si>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</si>
  <si>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</si>
  <si>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</si>
  <si>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</si>
  <si>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</si>
  <si>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</si>
  <si>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</si>
  <si>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</si>
  <si>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</si>
  <si>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</si>
  <si>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</si>
  <si>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</si>
  <si>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</si>
  <si>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</si>
  <si>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</si>
  <si>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</si>
  <si>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</si>
  <si>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</si>
  <si>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</si>
  <si>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</si>
  <si>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</si>
  <si>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</si>
  <si>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</si>
  <si>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</si>
  <si>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</si>
  <si>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</si>
  <si>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</si>
  <si>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</si>
  <si>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</si>
  <si>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</si>
  <si>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</si>
  <si>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</si>
  <si>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</si>
  <si>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</si>
  <si>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</si>
  <si>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</si>
  <si>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</si>
  <si>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</si>
  <si>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</si>
  <si>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</si>
  <si>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</si>
  <si>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</si>
  <si>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</si>
  <si>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</si>
  <si>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</si>
  <si>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</si>
  <si>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</si>
  <si>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</si>
  <si>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</si>
  <si>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</si>
  <si>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</si>
  <si>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</si>
  <si>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</si>
  <si>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</si>
  <si>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</si>
  <si>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</si>
  <si>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</si>
  <si>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</si>
  <si>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</si>
  <si>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</si>
  <si>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</si>
  <si>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</si>
  <si>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</si>
  <si>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</si>
  <si>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</si>
  <si>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</si>
  <si>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</si>
  <si>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</si>
  <si>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</si>
  <si>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</si>
  <si>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</si>
  <si>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</si>
  <si>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</si>
  <si>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</si>
  <si>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</si>
  <si>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</si>
  <si>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</si>
  <si>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</si>
  <si>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</si>
  <si>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</si>
  <si>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</si>
  <si>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</si>
  <si>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</si>
  <si>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</si>
  <si>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</si>
  <si>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</si>
  <si>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</si>
  <si>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</si>
  <si>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</si>
  <si>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</si>
  <si>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</si>
  <si>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</si>
  <si>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</si>
  <si>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</si>
  <si>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</si>
  <si>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</si>
  <si>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</si>
  <si>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</si>
  <si>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</si>
  <si>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</si>
  <si>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</si>
  <si>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</si>
  <si>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</si>
  <si>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</si>
  <si>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</si>
  <si>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</si>
  <si>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</si>
  <si>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</si>
  <si>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</si>
  <si>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</si>
  <si>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</si>
  <si>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</si>
  <si>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</si>
  <si>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</si>
  <si>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</si>
  <si>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</si>
  <si>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</si>
  <si>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</si>
  <si>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</si>
  <si>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</si>
  <si>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</si>
  <si>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</si>
  <si>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</si>
  <si>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</si>
  <si>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</si>
  <si>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</si>
  <si>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</si>
  <si>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</si>
  <si>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</si>
  <si>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</si>
  <si>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</si>
  <si>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</si>
  <si>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</si>
  <si>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</si>
  <si>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</si>
  <si>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</si>
  <si>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</si>
  <si>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</si>
  <si>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</si>
  <si>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</si>
  <si>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</si>
  <si>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</si>
  <si>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</si>
  <si>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</si>
  <si>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</si>
  <si>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</si>
  <si>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</si>
  <si>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</si>
  <si>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</si>
  <si>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</si>
  <si>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</si>
  <si>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</si>
  <si>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</si>
  <si>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</si>
  <si>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</si>
  <si>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</si>
  <si>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</si>
  <si>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</si>
  <si>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</si>
  <si>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</si>
  <si>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</si>
  <si>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</si>
  <si>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</si>
  <si>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</si>
  <si>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</si>
  <si>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</si>
  <si>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</si>
  <si>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</si>
  <si>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</si>
  <si>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</si>
  <si>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</si>
  <si>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</si>
  <si>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</si>
  <si>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</si>
  <si>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</si>
  <si>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</si>
  <si>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</si>
  <si>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</si>
  <si>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</si>
  <si>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</si>
  <si>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</si>
  <si>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</si>
  <si>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</si>
  <si>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</si>
  <si>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</si>
  <si>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</si>
  <si>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</si>
  <si>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</si>
  <si>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</si>
  <si>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</si>
  <si>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</si>
  <si>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</si>
  <si>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</si>
  <si>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</si>
  <si>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</si>
  <si>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</si>
  <si>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</si>
  <si>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</si>
  <si>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</si>
  <si>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</si>
  <si>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</si>
  <si>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</si>
  <si>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</si>
  <si>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</si>
  <si>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</si>
  <si>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</si>
  <si>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</si>
  <si>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</si>
  <si>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</si>
  <si>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</si>
  <si>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</si>
  <si>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</si>
  <si>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</si>
  <si>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</si>
  <si>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</si>
  <si>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</si>
  <si>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</si>
  <si>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</si>
  <si>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</si>
  <si>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</si>
  <si>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</si>
  <si>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</si>
  <si>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</si>
  <si>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</si>
  <si>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</si>
  <si>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</si>
  <si>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</si>
  <si>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</si>
  <si>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</si>
  <si>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</si>
  <si>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</si>
  <si>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</si>
  <si>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</si>
  <si>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</si>
  <si>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</si>
  <si>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</si>
  <si>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</si>
  <si>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</si>
  <si>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</si>
  <si>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</si>
  <si>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</si>
  <si>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</si>
  <si>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</si>
  <si>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</si>
  <si>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</si>
  <si>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</si>
  <si>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</si>
  <si>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</si>
  <si>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</si>
  <si>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</si>
  <si>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</si>
  <si>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</si>
  <si>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</si>
  <si>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</si>
  <si>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</si>
  <si>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</si>
  <si>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</si>
  <si>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</si>
  <si>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</si>
  <si>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</si>
  <si>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</si>
  <si>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</si>
  <si>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</si>
  <si>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</si>
  <si>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</si>
  <si>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</si>
  <si>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</si>
  <si>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</si>
  <si>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</si>
  <si>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</si>
  <si>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</si>
  <si>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</si>
  <si>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</si>
  <si>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</si>
  <si>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</si>
  <si>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</si>
  <si>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</si>
  <si>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</si>
  <si>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</si>
  <si>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</si>
  <si>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</si>
  <si>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</si>
  <si>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</si>
  <si>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</si>
  <si>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</si>
  <si>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</si>
  <si>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</si>
  <si>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</si>
  <si>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</si>
  <si>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</si>
  <si>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</si>
  <si>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</si>
  <si>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</si>
  <si>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</si>
  <si>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</si>
  <si>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</si>
  <si>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</si>
  <si>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</si>
  <si>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</si>
  <si>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</si>
  <si>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</si>
  <si>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</si>
  <si>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</si>
  <si>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</si>
  <si>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</si>
  <si>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</si>
  <si>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</si>
  <si>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</si>
  <si>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</si>
  <si>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</si>
  <si>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</si>
  <si>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</si>
  <si>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</si>
  <si>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</si>
  <si>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</si>
  <si>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</si>
  <si>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</si>
  <si>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</si>
  <si>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</si>
  <si>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</si>
  <si>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</si>
  <si>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</si>
  <si>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</si>
  <si>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</si>
  <si>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</si>
  <si>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</si>
  <si>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</si>
  <si>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</si>
  <si>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</si>
  <si>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</si>
  <si>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</si>
  <si>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</si>
  <si>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</si>
  <si>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</si>
  <si>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</si>
  <si>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</si>
  <si>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</si>
  <si>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</si>
  <si>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</si>
  <si>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</si>
  <si>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</si>
  <si>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</si>
  <si>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</si>
  <si>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</si>
  <si>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</si>
  <si>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</si>
  <si>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</si>
  <si>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</si>
  <si>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</si>
  <si>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</si>
  <si>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</si>
  <si>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</si>
  <si>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</si>
  <si>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</si>
  <si>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</si>
  <si>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</si>
  <si>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</si>
  <si>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</si>
  <si>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</si>
  <si>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</si>
  <si>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</si>
  <si>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</si>
  <si>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</si>
  <si>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</si>
  <si>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</si>
  <si>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</si>
  <si>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</si>
  <si>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</si>
  <si>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</si>
  <si>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</si>
  <si>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</si>
  <si>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</si>
  <si>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</si>
  <si>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</si>
  <si>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</si>
  <si>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</si>
  <si>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</si>
  <si>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</si>
  <si>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</si>
  <si>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</si>
  <si>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</si>
  <si>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</si>
  <si>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</si>
  <si>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</si>
  <si>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</si>
  <si>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</si>
  <si>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</si>
  <si>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</si>
  <si>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</si>
  <si>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</si>
  <si>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</si>
  <si>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</si>
  <si>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</si>
  <si>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</si>
  <si>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</si>
  <si>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</si>
  <si>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</si>
  <si>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</si>
  <si>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</si>
  <si>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</si>
  <si>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</si>
  <si>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</si>
  <si>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</si>
  <si>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</si>
  <si>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</si>
  <si>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</si>
  <si>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</si>
  <si>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</si>
  <si>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</si>
  <si>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</si>
  <si>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</si>
  <si>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</si>
  <si>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</si>
  <si>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</si>
  <si>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</si>
  <si>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</si>
  <si>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</si>
  <si>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</si>
  <si>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</si>
  <si>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</si>
  <si>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</si>
  <si>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</si>
  <si>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</si>
  <si>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</si>
  <si>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</si>
  <si>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</si>
  <si>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</si>
  <si>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</si>
  <si>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</si>
  <si>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</si>
  <si>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</si>
  <si>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</si>
  <si>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</si>
  <si>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</si>
  <si>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</si>
  <si>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</si>
  <si>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</si>
  <si>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</si>
  <si>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</si>
  <si>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</si>
  <si>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</si>
  <si>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</si>
  <si>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</si>
  <si>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</si>
  <si>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</si>
  <si>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</si>
  <si>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</si>
  <si>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</si>
  <si>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</si>
  <si>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</si>
  <si>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</si>
  <si>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</si>
  <si>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</si>
  <si>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</si>
  <si>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</si>
  <si>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</si>
  <si>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</si>
  <si>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</si>
  <si>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</si>
  <si>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</si>
  <si>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</si>
  <si>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</si>
  <si>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</si>
  <si>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</si>
  <si>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</si>
  <si>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</si>
  <si>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</si>
  <si>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</si>
  <si>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</si>
  <si>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</si>
  <si>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</si>
  <si>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</si>
  <si>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</si>
  <si>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</si>
  <si>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</si>
  <si>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</si>
  <si>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</si>
  <si>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</si>
  <si>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</si>
  <si>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</si>
  <si>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</si>
  <si>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</si>
  <si>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</si>
  <si>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</si>
  <si>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</si>
  <si>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</si>
  <si>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</si>
  <si>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</si>
  <si>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</si>
  <si>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</si>
  <si>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</si>
  <si>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</si>
  <si>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</si>
  <si>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</si>
  <si>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</si>
  <si>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</si>
  <si>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</si>
  <si>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</si>
  <si>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</si>
  <si>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</si>
  <si>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</si>
  <si>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</si>
  <si>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</si>
  <si>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</si>
  <si>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</si>
  <si>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</si>
  <si>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</si>
  <si>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</si>
  <si>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</si>
  <si>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</si>
  <si>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</si>
  <si>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</si>
  <si>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</si>
  <si>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</si>
  <si>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</si>
  <si>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</si>
  <si>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</si>
  <si>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</si>
  <si>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</si>
  <si>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</si>
  <si>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</si>
  <si>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</si>
  <si>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</si>
  <si>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</si>
  <si>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</si>
  <si>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</si>
  <si>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</si>
  <si>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</si>
  <si>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</si>
  <si>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</si>
  <si>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</si>
  <si>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</si>
  <si>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</si>
  <si>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</si>
  <si>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</si>
  <si>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</si>
  <si>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</si>
  <si>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</si>
  <si>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</si>
  <si>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</si>
  <si>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</si>
  <si>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</si>
  <si>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</si>
  <si>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</si>
  <si>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</si>
  <si>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</si>
  <si>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</si>
  <si>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</si>
  <si>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</si>
  <si>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</si>
  <si>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</si>
  <si>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</si>
  <si>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</si>
  <si>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</si>
  <si>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</si>
  <si>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</si>
  <si>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</si>
  <si>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</si>
  <si>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</si>
  <si>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</si>
  <si>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</si>
  <si>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</si>
  <si>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</si>
  <si>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</si>
  <si>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</si>
  <si>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</si>
  <si>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</si>
  <si>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</si>
  <si>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</si>
  <si>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</si>
  <si>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</si>
  <si>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</si>
  <si>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</si>
  <si>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</si>
  <si>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</si>
  <si>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</si>
  <si>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</si>
  <si>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</si>
  <si>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</si>
  <si>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</si>
  <si>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</si>
  <si>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</si>
  <si>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</si>
  <si>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</si>
  <si>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</si>
  <si>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</si>
  <si>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</si>
  <si>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</si>
  <si>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</si>
  <si>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</si>
  <si>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</si>
  <si>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</si>
  <si>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</si>
  <si>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</si>
  <si>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</si>
  <si>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</si>
  <si>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</si>
  <si>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</si>
  <si>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</si>
  <si>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</si>
  <si>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</si>
  <si>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</si>
  <si>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</si>
  <si>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</si>
  <si>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</si>
  <si>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</si>
  <si>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</si>
  <si>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</si>
  <si>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</si>
  <si>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</si>
  <si>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</si>
  <si>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</si>
  <si>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</si>
  <si>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</si>
  <si>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</si>
  <si>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</si>
  <si>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</si>
  <si>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</si>
  <si>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</si>
  <si>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</si>
  <si>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</si>
  <si>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</si>
  <si>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</si>
  <si>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</si>
  <si>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</si>
  <si>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</si>
  <si>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</si>
  <si>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</si>
  <si>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</si>
  <si>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</si>
  <si>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</si>
  <si>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</si>
  <si>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</si>
  <si>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</si>
  <si>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</si>
  <si>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</si>
  <si>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</si>
  <si>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</si>
  <si>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</si>
  <si>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</si>
  <si>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</si>
  <si>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</si>
  <si>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</si>
  <si>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</si>
  <si>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</si>
  <si>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</si>
  <si>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</si>
  <si>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</si>
  <si>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</si>
  <si>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</si>
  <si>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</si>
  <si>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</si>
  <si>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</si>
  <si>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</si>
  <si>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</si>
  <si>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</si>
  <si>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</si>
  <si>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</si>
  <si>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</si>
  <si>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</si>
  <si>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</si>
  <si>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</si>
  <si>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</si>
  <si>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</si>
  <si>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</si>
  <si>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</si>
  <si>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</si>
  <si>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</si>
  <si>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</si>
  <si>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</si>
  <si>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</si>
  <si>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</si>
  <si>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</si>
  <si>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</si>
  <si>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</si>
  <si>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</si>
  <si>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</si>
  <si>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</si>
  <si>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</si>
  <si>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</si>
  <si>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</si>
  <si>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</si>
  <si>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</si>
  <si>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</si>
  <si>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</si>
  <si>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</si>
  <si>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</si>
  <si>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</si>
  <si>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</si>
  <si>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</si>
  <si>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</si>
  <si>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</si>
  <si>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</si>
  <si>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</si>
  <si>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</si>
  <si>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</si>
  <si>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</si>
  <si>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</si>
  <si>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</si>
  <si>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</si>
  <si>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</si>
  <si>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</si>
  <si>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</si>
  <si>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</si>
  <si>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</si>
  <si>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</si>
  <si>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</si>
  <si>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</si>
  <si>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</si>
  <si>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</si>
  <si>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</si>
  <si>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</si>
  <si>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</si>
  <si>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</si>
  <si>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</si>
  <si>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</si>
  <si>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</si>
  <si>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</si>
  <si>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</si>
  <si>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</si>
  <si>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</si>
  <si>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</si>
  <si>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</si>
  <si>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</si>
  <si>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</si>
  <si>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</si>
  <si>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</si>
  <si>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</si>
  <si>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</si>
  <si>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</si>
  <si>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</si>
  <si>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</si>
  <si>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</si>
  <si>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</si>
  <si>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</si>
  <si>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</si>
  <si>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</si>
  <si>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</si>
  <si>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</si>
  <si>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</si>
  <si>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</si>
  <si>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</si>
  <si>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</si>
  <si>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</si>
  <si>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</si>
  <si>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</si>
  <si>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</si>
  <si>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</si>
  <si>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</si>
  <si>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</si>
  <si>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</si>
  <si>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</si>
  <si>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</si>
  <si>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</si>
  <si>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</si>
  <si>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</si>
  <si>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</si>
  <si>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</si>
  <si>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</si>
  <si>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</si>
  <si>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</si>
  <si>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</si>
  <si>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</si>
  <si>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</si>
  <si>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</si>
  <si>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</si>
  <si>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</si>
  <si>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</si>
  <si>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</si>
  <si>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</si>
  <si>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</si>
  <si>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</si>
  <si>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</si>
  <si>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</si>
  <si>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</si>
  <si>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</si>
  <si>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</si>
  <si>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</si>
  <si>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</si>
  <si>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</si>
  <si>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</si>
  <si>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</si>
  <si>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</si>
  <si>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</si>
  <si>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</si>
  <si>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</si>
  <si>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</si>
  <si>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</si>
  <si>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</si>
  <si>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</si>
  <si>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</si>
  <si>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</si>
  <si>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</si>
  <si>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</si>
  <si>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</si>
  <si>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</si>
  <si>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</si>
  <si>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</si>
  <si>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</si>
  <si>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</si>
  <si>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</si>
  <si>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</si>
  <si>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</si>
  <si>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</si>
  <si>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</si>
  <si>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</si>
  <si>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</si>
  <si>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</si>
  <si>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</si>
  <si>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</si>
  <si>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</si>
  <si>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</si>
  <si>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</si>
  <si>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</si>
  <si>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</si>
  <si>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</si>
  <si>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</si>
  <si>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</si>
  <si>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</si>
  <si>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</si>
  <si>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</si>
  <si>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</si>
  <si>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</si>
  <si>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</si>
  <si>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</si>
  <si>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</si>
  <si>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</si>
  <si>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</si>
  <si>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</si>
  <si>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</si>
  <si>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</si>
  <si>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</si>
  <si>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</si>
  <si>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</si>
  <si>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</si>
  <si>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</si>
  <si>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</si>
  <si>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</si>
  <si>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</si>
  <si>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</si>
  <si>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</si>
  <si>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</si>
  <si>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</si>
  <si>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</si>
  <si>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</si>
  <si>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</si>
  <si>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</si>
  <si>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</si>
  <si>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</si>
  <si>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</si>
  <si>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</si>
  <si>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</si>
  <si>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</si>
  <si>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</si>
  <si>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</si>
  <si>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</si>
  <si>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</si>
  <si>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</si>
  <si>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</si>
  <si>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</si>
  <si>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</si>
  <si>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</si>
  <si>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</si>
  <si>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</si>
  <si>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</si>
  <si>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</si>
  <si>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</si>
  <si>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</si>
  <si>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</si>
  <si>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</si>
  <si>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</si>
  <si>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</si>
  <si>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</si>
  <si>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</si>
  <si>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</si>
  <si>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</si>
  <si>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</si>
  <si>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</si>
  <si>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</si>
  <si>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</si>
  <si>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</si>
  <si>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</si>
  <si>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</si>
  <si>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</si>
  <si>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</si>
  <si>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</si>
  <si>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</si>
  <si>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</si>
  <si>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</si>
  <si>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</si>
  <si>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</si>
  <si>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</si>
  <si>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</si>
  <si>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</si>
  <si>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</si>
  <si>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</si>
  <si>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</si>
  <si>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</si>
  <si>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</si>
  <si>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</si>
  <si>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</si>
  <si>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</si>
  <si>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</si>
  <si>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</si>
  <si>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</si>
  <si>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</si>
  <si>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</si>
  <si>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</si>
  <si>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</si>
  <si>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</si>
  <si>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</si>
  <si>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</si>
  <si>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</si>
  <si>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</si>
  <si>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</si>
  <si>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</si>
  <si>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</si>
  <si>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</si>
  <si>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</si>
  <si>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</si>
  <si>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</si>
  <si>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</si>
  <si>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</si>
  <si>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</si>
  <si>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</si>
  <si>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</si>
  <si>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</si>
  <si>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</si>
  <si>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</si>
  <si>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</si>
  <si>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</si>
  <si>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</si>
  <si>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</si>
  <si>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</si>
  <si>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</si>
  <si>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</si>
  <si>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</si>
  <si>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</si>
  <si>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</si>
  <si>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</si>
  <si>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</si>
  <si>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</si>
  <si>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</si>
  <si>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</si>
  <si>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</si>
  <si>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</si>
  <si>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</si>
  <si>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</si>
  <si>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</si>
  <si>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</si>
  <si>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</si>
  <si>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</si>
  <si>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</si>
  <si>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</si>
  <si>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</si>
  <si>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</si>
  <si>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</si>
  <si>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</si>
  <si>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</si>
  <si>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</si>
  <si>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</si>
  <si>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</si>
  <si>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</si>
  <si>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</si>
  <si>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</si>
  <si>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</si>
  <si>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</si>
  <si>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</si>
  <si>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</si>
  <si>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</si>
  <si>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</si>
  <si>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</si>
  <si>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</si>
  <si>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</si>
  <si>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</si>
  <si>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</si>
  <si>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</si>
  <si>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</si>
  <si>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</si>
  <si>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</si>
  <si>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</si>
  <si>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</si>
  <si>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</si>
  <si>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</si>
  <si>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</si>
  <si>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</si>
  <si>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</si>
  <si>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</si>
  <si>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</si>
  <si>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</si>
  <si>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</si>
  <si>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</si>
  <si>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</si>
  <si>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</si>
  <si>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</si>
  <si>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</si>
  <si>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</si>
  <si>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</si>
  <si>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</si>
  <si>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</si>
  <si>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</si>
  <si>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</si>
  <si>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</si>
  <si>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</si>
  <si>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</si>
  <si>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</si>
  <si>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</si>
  <si>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</si>
  <si>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</si>
  <si>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</si>
  <si>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</si>
  <si>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</si>
  <si>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</si>
  <si>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</si>
  <si>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</si>
  <si>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</si>
  <si>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</si>
  <si>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</si>
  <si>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</si>
  <si>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</si>
  <si>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</si>
  <si>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</si>
  <si>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</si>
  <si>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</si>
  <si>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</si>
  <si>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</si>
  <si>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</si>
  <si>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</si>
  <si>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</si>
  <si>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</si>
  <si>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</si>
  <si>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</si>
  <si>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</si>
  <si>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</si>
  <si>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</si>
  <si>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</si>
  <si>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</si>
  <si>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</si>
  <si>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</si>
  <si>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</si>
  <si>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</si>
  <si>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</si>
  <si>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</si>
  <si>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</si>
  <si>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</si>
  <si>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</si>
  <si>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</si>
  <si>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</si>
  <si>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</si>
  <si>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</si>
  <si>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</si>
  <si>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</si>
  <si>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</si>
  <si>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</si>
  <si>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</si>
  <si>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</si>
  <si>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</si>
  <si>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</si>
  <si>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</si>
  <si>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</si>
  <si>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</si>
  <si>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</si>
  <si>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</si>
  <si>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</si>
  <si>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</si>
  <si>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</si>
  <si>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</si>
  <si>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</si>
  <si>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</si>
  <si>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</si>
  <si>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</si>
  <si>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</si>
  <si>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</si>
  <si>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</si>
  <si>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</si>
  <si>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</si>
  <si>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</si>
  <si>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</si>
  <si>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</si>
  <si>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</si>
  <si>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</si>
  <si>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</si>
  <si>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</si>
  <si>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</si>
  <si>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</si>
  <si>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</si>
  <si>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</si>
  <si>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</si>
  <si>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</si>
  <si>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</si>
  <si>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</si>
  <si>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</si>
  <si>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</si>
  <si>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</si>
  <si>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</si>
  <si>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</si>
  <si>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</si>
  <si>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</si>
  <si>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</si>
  <si>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</si>
  <si>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</si>
  <si>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</si>
  <si>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</si>
  <si>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</si>
  <si>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</si>
  <si>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</si>
  <si>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</si>
  <si>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</si>
  <si>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</si>
  <si>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</si>
  <si>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</si>
  <si>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</si>
  <si>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</si>
  <si>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</si>
  <si>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</si>
  <si>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</si>
  <si>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</si>
  <si>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</si>
  <si>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</si>
  <si>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</si>
  <si>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</si>
  <si>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</si>
  <si>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</si>
  <si>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</si>
  <si>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</si>
  <si>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</si>
  <si>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</si>
  <si>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</si>
  <si>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</si>
  <si>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</si>
  <si>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</si>
  <si>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</si>
  <si>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</si>
  <si>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</si>
  <si>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</si>
  <si>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</si>
  <si>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</si>
  <si>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</si>
  <si>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</si>
  <si>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</si>
  <si>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</si>
  <si>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</si>
  <si>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</si>
  <si>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</si>
  <si>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</si>
  <si>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</si>
  <si>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</si>
  <si>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</si>
  <si>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</si>
  <si>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</si>
  <si>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</si>
  <si>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</si>
  <si>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</si>
  <si>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</si>
  <si>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</si>
  <si>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</si>
  <si>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</si>
  <si>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</si>
  <si>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</si>
  <si>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</si>
  <si>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</si>
  <si>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</si>
  <si>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</si>
  <si>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</si>
  <si>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</si>
  <si>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</si>
  <si>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</si>
  <si>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</si>
  <si>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</si>
  <si>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</si>
  <si>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</si>
  <si>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</si>
  <si>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</si>
  <si>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</si>
  <si>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</si>
  <si>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</si>
  <si>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</si>
  <si>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</si>
  <si>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</si>
  <si>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</si>
  <si>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</si>
  <si>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</si>
  <si>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</si>
  <si>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</si>
  <si>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</si>
  <si>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</si>
  <si>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</si>
  <si>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</si>
  <si>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</si>
  <si>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</si>
  <si>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</si>
  <si>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</si>
  <si>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</si>
  <si>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</si>
  <si>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</si>
  <si>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</si>
  <si>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</si>
  <si>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</si>
  <si>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</si>
  <si>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</si>
  <si>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</si>
  <si>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</si>
  <si>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</si>
  <si>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</si>
  <si>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</si>
  <si>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</si>
  <si>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</si>
  <si>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</si>
  <si>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</si>
  <si>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</si>
  <si>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</si>
  <si>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</si>
  <si>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</si>
  <si>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</si>
  <si>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</si>
  <si>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</si>
  <si>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</si>
  <si>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</si>
  <si>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</si>
  <si>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</si>
  <si>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</si>
  <si>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</si>
  <si>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</si>
  <si>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</si>
  <si>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</si>
  <si>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</si>
  <si>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</si>
  <si>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</si>
  <si>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</si>
  <si>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</si>
  <si>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</si>
  <si>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</si>
  <si>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</si>
  <si>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</si>
  <si>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</si>
  <si>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</si>
  <si>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</si>
  <si>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</si>
  <si>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</si>
  <si>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</si>
  <si>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</si>
  <si>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</si>
  <si>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</si>
  <si>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</si>
  <si>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</si>
  <si>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</si>
  <si>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</si>
  <si>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</si>
  <si>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</si>
  <si>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</si>
  <si>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</si>
  <si>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</si>
  <si>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</si>
  <si>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</si>
  <si>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</si>
  <si>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</si>
  <si>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</si>
  <si>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</si>
  <si>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</si>
  <si>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</si>
  <si>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</si>
  <si>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</si>
  <si>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</si>
  <si>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</si>
  <si>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</si>
  <si>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</si>
  <si>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</si>
  <si>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</si>
  <si>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</si>
  <si>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</si>
  <si>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</si>
  <si>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</si>
  <si>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</si>
  <si>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</si>
  <si>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</si>
  <si>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</si>
  <si>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</si>
  <si>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</si>
  <si>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</si>
  <si>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</si>
  <si>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</si>
  <si>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</si>
  <si>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</si>
  <si>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</si>
  <si>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</si>
  <si>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</si>
  <si>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</si>
  <si>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</si>
  <si>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</si>
  <si>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</si>
  <si>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</si>
  <si>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</si>
  <si>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</si>
  <si>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</si>
  <si>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</si>
  <si>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</si>
  <si>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</si>
  <si>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</si>
  <si>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</si>
  <si>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</si>
  <si>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</si>
  <si>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</si>
  <si>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</si>
  <si>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</si>
  <si>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</si>
  <si>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</si>
  <si>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</si>
  <si>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</si>
  <si>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</si>
  <si>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</si>
  <si>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</si>
  <si>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</si>
  <si>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</si>
  <si>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</si>
  <si>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</si>
  <si>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</si>
  <si>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</si>
  <si>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</si>
  <si>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</si>
  <si>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</si>
  <si>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</si>
  <si>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</si>
  <si>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</si>
  <si>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</si>
  <si>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</si>
  <si>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</si>
  <si>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</si>
  <si>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</si>
  <si>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</si>
  <si>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</si>
  <si>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</si>
  <si>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</si>
  <si>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</si>
  <si>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</si>
  <si>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</si>
  <si>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</si>
  <si>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</si>
  <si>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</si>
  <si>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</si>
  <si>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</si>
  <si>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</si>
  <si>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</si>
  <si>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</si>
  <si>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</si>
  <si>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</si>
  <si>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</si>
  <si>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</si>
  <si>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</si>
  <si>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</si>
  <si>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</si>
  <si>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</si>
  <si>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</si>
  <si>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</si>
  <si>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</si>
  <si>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</si>
  <si>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</si>
  <si>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</si>
  <si>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</si>
  <si>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</si>
  <si>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</si>
  <si>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</si>
  <si>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</si>
  <si>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</si>
  <si>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</si>
  <si>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</si>
  <si>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</si>
  <si>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</si>
  <si>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</si>
  <si>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</si>
  <si>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</si>
  <si>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</si>
  <si>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</si>
  <si>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</si>
  <si>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</si>
  <si>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</si>
  <si>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</si>
  <si>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</si>
  <si>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</si>
  <si>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</si>
  <si>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</si>
  <si>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</si>
  <si>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</si>
  <si>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</si>
  <si>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</si>
  <si>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</si>
  <si>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</si>
  <si>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</si>
  <si>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</si>
  <si>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</si>
  <si>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</si>
  <si>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</si>
  <si>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</si>
  <si>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</si>
  <si>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</si>
  <si>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</si>
  <si>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</si>
  <si>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</si>
  <si>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</si>
  <si>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</si>
  <si>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</si>
  <si>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</si>
  <si>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</si>
  <si>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</si>
  <si>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</si>
  <si>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</si>
  <si>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</si>
  <si>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</si>
  <si>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</si>
  <si>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</si>
  <si>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</si>
  <si>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</si>
  <si>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</si>
  <si>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</si>
  <si>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</si>
  <si>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</si>
  <si>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</si>
  <si>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</si>
  <si>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</si>
  <si>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</si>
  <si>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</si>
  <si>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</si>
  <si>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</si>
  <si>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</si>
  <si>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</si>
  <si>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</si>
  <si>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</si>
  <si>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</si>
  <si>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</si>
  <si>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</si>
  <si>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</si>
  <si>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</si>
  <si>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</si>
  <si>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</si>
  <si>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</si>
  <si>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</si>
  <si>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</si>
  <si>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</si>
  <si>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</si>
  <si>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</si>
  <si>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</si>
  <si>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</si>
  <si>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</si>
  <si>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</si>
  <si>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</si>
  <si>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</si>
  <si>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</si>
  <si>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</si>
  <si>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</si>
  <si>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</si>
  <si>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</si>
  <si>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</si>
  <si>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</si>
  <si>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</si>
  <si>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</si>
  <si>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</si>
  <si>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</si>
  <si>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</si>
  <si>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</si>
  <si>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</si>
  <si>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</si>
  <si>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</si>
  <si>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</si>
  <si>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</si>
  <si>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</si>
  <si>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</si>
  <si>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</si>
  <si>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</si>
  <si>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</si>
  <si>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</si>
  <si>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</si>
  <si>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</si>
  <si>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</si>
  <si>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</si>
  <si>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</si>
  <si>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</si>
  <si>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</si>
  <si>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</si>
  <si>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</si>
  <si>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</si>
  <si>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</si>
  <si>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</si>
  <si>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</si>
  <si>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</si>
  <si>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</si>
  <si>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</si>
  <si>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</si>
  <si>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</si>
  <si>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</si>
  <si>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</si>
  <si>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</si>
  <si>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</si>
  <si>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</si>
  <si>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</si>
  <si>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</si>
  <si>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</si>
  <si>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</si>
  <si>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</si>
  <si>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</si>
  <si>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</si>
  <si>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</si>
  <si>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</si>
  <si>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</si>
  <si>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</si>
  <si>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</si>
  <si>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</si>
  <si>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</si>
  <si>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</si>
  <si>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</si>
  <si>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</si>
  <si>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</si>
  <si>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</si>
  <si>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</si>
  <si>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</si>
  <si>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</si>
  <si>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</si>
  <si>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</si>
  <si>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</si>
  <si>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</si>
  <si>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</si>
  <si>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</si>
  <si>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</si>
  <si>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</si>
  <si>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</si>
  <si>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</si>
  <si>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</si>
  <si>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</si>
  <si>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</si>
  <si>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</si>
  <si>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</si>
  <si>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</si>
  <si>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</si>
  <si>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</si>
  <si>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</si>
  <si>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</si>
  <si>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</si>
  <si>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</si>
  <si>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</si>
  <si>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</si>
  <si>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</si>
  <si>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</si>
  <si>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</si>
  <si>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</si>
  <si>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</si>
  <si>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</si>
  <si>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</si>
  <si>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</si>
  <si>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</si>
  <si>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</si>
  <si>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</si>
  <si>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</si>
  <si>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</si>
  <si>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</si>
  <si>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</si>
  <si>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</si>
  <si>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</si>
  <si>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</si>
  <si>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</si>
  <si>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</si>
  <si>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</si>
  <si>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</si>
  <si>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</si>
  <si>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</si>
  <si>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</si>
  <si>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</si>
  <si>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</si>
  <si>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</si>
  <si>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</si>
  <si>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</si>
  <si>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</si>
  <si>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</si>
  <si>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</si>
  <si>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</si>
  <si>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</si>
  <si>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</si>
  <si>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</si>
  <si>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</si>
  <si>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</si>
  <si>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</si>
  <si>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</si>
  <si>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</si>
  <si>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</si>
  <si>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</si>
  <si>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</si>
  <si>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</si>
  <si>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</si>
  <si>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</si>
  <si>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</si>
  <si>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</si>
  <si>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</si>
  <si>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</si>
  <si>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</si>
  <si>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</si>
  <si>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</si>
  <si>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</si>
  <si>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</si>
  <si>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</si>
  <si>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</si>
  <si>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</si>
  <si>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</si>
  <si>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</si>
  <si>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</si>
  <si>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</si>
  <si>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</si>
  <si>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</si>
  <si>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</si>
  <si>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</si>
  <si>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</si>
  <si>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</si>
  <si>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</si>
  <si>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</si>
  <si>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</si>
  <si>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</si>
  <si>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</si>
  <si>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</si>
  <si>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</si>
  <si>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</si>
  <si>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</si>
  <si>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</si>
  <si>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</si>
  <si>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</si>
  <si>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</si>
  <si>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</si>
  <si>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</si>
  <si>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</si>
  <si>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</si>
  <si>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</si>
  <si>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</si>
  <si>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</si>
  <si>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</si>
  <si>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</si>
  <si>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</si>
  <si>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</si>
  <si>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</si>
  <si>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</si>
  <si>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</si>
  <si>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</si>
  <si>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</si>
  <si>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</si>
  <si>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</si>
  <si>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</si>
  <si>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</si>
  <si>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</si>
  <si>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</si>
  <si>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</si>
  <si>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</si>
  <si>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</si>
  <si>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</si>
  <si>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</si>
  <si>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</si>
  <si>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</si>
  <si>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</si>
  <si>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</si>
  <si>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</si>
  <si>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</si>
  <si>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</si>
  <si>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</si>
  <si>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</si>
  <si>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</si>
  <si>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</si>
  <si>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</si>
  <si>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</si>
  <si>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</si>
  <si>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</si>
  <si>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</si>
  <si>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</si>
  <si>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</si>
  <si>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</si>
  <si>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</si>
  <si>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</si>
  <si>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</si>
  <si>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</si>
  <si>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</si>
  <si>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</si>
  <si>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</si>
  <si>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</si>
  <si>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</si>
  <si>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</si>
  <si>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</si>
  <si>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</si>
  <si>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</si>
  <si>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</si>
  <si>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</si>
  <si>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</si>
  <si>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</si>
  <si>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</si>
  <si>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</si>
  <si>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</si>
  <si>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</si>
  <si>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</si>
  <si>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</si>
  <si>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</si>
  <si>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</si>
  <si>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</si>
  <si>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</si>
  <si>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</si>
  <si>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</si>
  <si>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</si>
  <si>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</si>
  <si>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</si>
  <si>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</si>
  <si>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</si>
  <si>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</si>
  <si>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</si>
  <si>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</si>
  <si>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</si>
  <si>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</si>
  <si>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</si>
  <si>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</si>
  <si>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</si>
  <si>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</si>
  <si>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</si>
  <si>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</si>
  <si>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</si>
  <si>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</si>
  <si>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</si>
  <si>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</si>
  <si>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</si>
  <si>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</si>
  <si>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</si>
  <si>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</si>
  <si>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</si>
  <si>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</si>
  <si>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</si>
  <si>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</si>
  <si>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</si>
  <si>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</si>
  <si>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</si>
  <si>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</si>
  <si>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</si>
  <si>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</si>
  <si>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</si>
  <si>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</si>
  <si>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</si>
  <si>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</si>
  <si>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</si>
  <si>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</si>
  <si>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</si>
  <si>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</si>
  <si>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</si>
  <si>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</si>
  <si>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</si>
  <si>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</si>
  <si>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</si>
  <si>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</si>
  <si>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</si>
  <si>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</si>
  <si>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</si>
  <si>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</si>
  <si>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</si>
  <si>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</si>
  <si>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</si>
  <si>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</si>
  <si>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</si>
  <si>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</si>
  <si>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</si>
  <si>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</si>
  <si>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</si>
  <si>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</si>
  <si>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</si>
  <si>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</si>
  <si>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</si>
  <si>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</si>
  <si>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</si>
  <si>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</si>
  <si>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</si>
  <si>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</si>
  <si>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</si>
  <si>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</si>
  <si>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</si>
  <si>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</si>
  <si>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</si>
  <si>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</si>
  <si>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</si>
  <si>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</si>
  <si>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</si>
  <si>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</si>
  <si>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</si>
  <si>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</si>
  <si>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</si>
  <si>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</si>
  <si>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</si>
  <si>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</si>
  <si>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</si>
  <si>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</si>
  <si>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</si>
  <si>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</si>
  <si>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</si>
  <si>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</si>
  <si>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</si>
  <si>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</si>
  <si>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</si>
  <si>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</si>
  <si>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</si>
  <si>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</si>
  <si>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</si>
  <si>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</si>
  <si>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</si>
  <si>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</si>
  <si>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</si>
  <si>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</si>
  <si>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</si>
  <si>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</si>
  <si>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</si>
  <si>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</si>
  <si>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</si>
  <si>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</si>
  <si>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</si>
  <si>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</si>
  <si>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</si>
  <si>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</si>
  <si>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</si>
  <si>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</si>
  <si>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</si>
  <si>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</si>
  <si>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</si>
  <si>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</si>
  <si>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</si>
  <si>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</si>
  <si>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</si>
  <si>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</si>
  <si>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</si>
  <si>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</si>
  <si>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</si>
  <si>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</si>
  <si>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</si>
  <si>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</si>
  <si>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</si>
  <si>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</si>
  <si>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</si>
  <si>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</si>
  <si>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</si>
  <si>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</si>
  <si>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</si>
  <si>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</si>
  <si>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</si>
  <si>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</si>
  <si>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</si>
  <si>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</si>
  <si>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</si>
  <si>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</si>
  <si>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</si>
  <si>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</si>
  <si>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</si>
  <si>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</si>
  <si>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</si>
  <si>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</si>
  <si>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</si>
  <si>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</si>
  <si>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</si>
  <si>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</si>
  <si>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</si>
  <si>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</si>
  <si>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</si>
  <si>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</si>
  <si>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</si>
  <si>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</si>
  <si>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</si>
  <si>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</si>
  <si>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</si>
  <si>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</si>
  <si>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</si>
  <si>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</si>
  <si>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</si>
  <si>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</si>
  <si>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</si>
  <si>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</si>
  <si>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</si>
  <si>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</si>
  <si>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</si>
  <si>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</si>
  <si>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</si>
  <si>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</si>
  <si>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</si>
  <si>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</si>
  <si>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</si>
  <si>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</si>
  <si>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</si>
  <si>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</si>
  <si>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</si>
  <si>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</si>
  <si>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</si>
  <si>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</si>
  <si>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</si>
  <si>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</si>
  <si>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</si>
  <si>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</si>
  <si>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</si>
  <si>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</si>
  <si>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</si>
  <si>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</si>
  <si>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</si>
  <si>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</si>
  <si>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</si>
  <si>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</si>
  <si>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</si>
  <si>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</si>
  <si>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</si>
  <si>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</si>
  <si>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</si>
  <si>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</si>
  <si>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</si>
  <si>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</si>
  <si>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</si>
  <si>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</si>
  <si>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</si>
  <si>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</si>
  <si>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</si>
  <si>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</si>
  <si>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</si>
  <si>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</si>
  <si>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</si>
  <si>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</si>
  <si>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</si>
  <si>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</si>
  <si>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</si>
  <si>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</si>
  <si>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</si>
  <si>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</si>
  <si>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</si>
  <si>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</si>
  <si>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</si>
  <si>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</si>
  <si>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</si>
  <si>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</si>
  <si>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</si>
  <si>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</si>
  <si>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</si>
  <si>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</si>
  <si>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</si>
  <si>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</si>
  <si>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</si>
  <si>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</si>
  <si>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</si>
  <si>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</si>
  <si>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</si>
  <si>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</si>
  <si>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</si>
  <si>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</si>
  <si>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</si>
  <si>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</si>
  <si>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</si>
  <si>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</si>
  <si>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</si>
  <si>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</si>
  <si>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</si>
  <si>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</si>
  <si>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</si>
  <si>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</si>
  <si>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</si>
  <si>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</si>
  <si>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</si>
  <si>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</si>
  <si>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</si>
  <si>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</si>
  <si>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</si>
  <si>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</si>
  <si>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</si>
  <si>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</si>
  <si>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</si>
  <si>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</si>
  <si>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</si>
  <si>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</si>
  <si>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</si>
  <si>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</si>
  <si>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</si>
  <si>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</si>
  <si>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</si>
  <si>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</si>
  <si>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</si>
  <si>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</si>
  <si>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</si>
  <si>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</si>
  <si>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</si>
  <si>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</si>
  <si>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</si>
  <si>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</si>
  <si>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</si>
  <si>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</si>
  <si>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</si>
  <si>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</si>
  <si>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</si>
  <si>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</si>
  <si>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</si>
  <si>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</si>
  <si>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</si>
  <si>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</si>
  <si>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</si>
  <si>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</si>
  <si>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</si>
  <si>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</si>
  <si>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</si>
  <si>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</si>
  <si>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</si>
  <si>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</si>
  <si>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</si>
  <si>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</si>
  <si>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</si>
  <si>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</si>
  <si>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</si>
  <si>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</si>
  <si>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</si>
  <si>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</si>
  <si>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</si>
  <si>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</si>
  <si>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</si>
  <si>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</si>
  <si>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</si>
  <si>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</si>
  <si>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</si>
  <si>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</si>
  <si>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</si>
  <si>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</si>
  <si>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</si>
  <si>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</si>
  <si>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</si>
  <si>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</si>
  <si>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</si>
  <si>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</si>
  <si>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</si>
  <si>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</si>
  <si>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</si>
  <si>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</si>
  <si>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</si>
  <si>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</si>
  <si>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</si>
  <si>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</si>
  <si>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</si>
  <si>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</si>
  <si>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</si>
  <si>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</si>
  <si>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</si>
  <si>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</si>
  <si>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</si>
  <si>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</si>
  <si>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</si>
  <si>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</si>
  <si>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</si>
  <si>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</si>
  <si>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</si>
  <si>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</si>
  <si>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</si>
  <si>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</si>
  <si>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</si>
  <si>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</si>
  <si>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</si>
  <si>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</si>
  <si>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</si>
  <si>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</si>
  <si>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</si>
  <si>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</si>
  <si>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</si>
  <si>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</si>
  <si>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</si>
  <si>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</si>
  <si>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</si>
  <si>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</si>
  <si>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</si>
  <si>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</si>
  <si>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</si>
  <si>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</si>
  <si>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</si>
  <si>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</si>
  <si>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</si>
  <si>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</si>
  <si>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</si>
  <si>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</si>
  <si>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</si>
  <si>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</si>
  <si>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</si>
  <si>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</si>
  <si>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</si>
  <si>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</si>
  <si>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</si>
  <si>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</si>
  <si>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</si>
  <si>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</si>
  <si>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</si>
  <si>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</si>
  <si>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</si>
  <si>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</si>
  <si>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</si>
  <si>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</si>
  <si>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</si>
  <si>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</si>
  <si>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</si>
  <si>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</si>
  <si>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</si>
  <si>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</si>
  <si>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</si>
  <si>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</si>
  <si>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</si>
  <si>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</si>
  <si>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</si>
  <si>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</si>
  <si>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</si>
  <si>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</si>
  <si>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</si>
  <si>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</si>
  <si>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</si>
  <si>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</si>
  <si>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</si>
  <si>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</si>
  <si>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</si>
  <si>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</si>
  <si>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</si>
  <si>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</si>
  <si>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</si>
  <si>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</si>
  <si>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</si>
  <si>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</si>
  <si>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</si>
  <si>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</si>
  <si>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</si>
  <si>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</si>
  <si>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</si>
  <si>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</si>
  <si>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</si>
  <si>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</si>
  <si>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</si>
  <si>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</si>
  <si>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</si>
  <si>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</si>
  <si>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</si>
  <si>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</si>
  <si>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</si>
  <si>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</si>
  <si>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</si>
  <si>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</si>
  <si>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</si>
  <si>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</si>
  <si>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</si>
  <si>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</si>
  <si>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</si>
  <si>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</si>
  <si>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</si>
  <si>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</si>
  <si>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</si>
  <si>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</si>
  <si>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</si>
  <si>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</si>
  <si>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</si>
  <si>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</si>
  <si>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</si>
  <si>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</si>
  <si>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</si>
  <si>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</si>
  <si>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</si>
  <si>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</si>
  <si>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</si>
  <si>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</si>
  <si>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</si>
  <si>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</si>
  <si>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</si>
  <si>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</si>
  <si>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</si>
  <si>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</si>
  <si>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</si>
  <si>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</si>
  <si>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</si>
  <si>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</si>
  <si>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</si>
  <si>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</si>
  <si>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</si>
  <si>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</si>
  <si>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</si>
  <si>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</si>
  <si>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</si>
  <si>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</si>
  <si>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</si>
  <si>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</si>
  <si>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</si>
  <si>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</si>
  <si>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</si>
  <si>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</si>
  <si>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</si>
  <si>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</si>
  <si>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</si>
  <si>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</si>
  <si>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</si>
  <si>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</si>
  <si>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</si>
  <si>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</si>
  <si>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</si>
  <si>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</si>
  <si>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</si>
  <si>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</si>
  <si>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</si>
  <si>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</si>
  <si>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</si>
  <si>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</si>
  <si>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</si>
  <si>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</si>
  <si>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</si>
  <si>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</si>
  <si>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</si>
  <si>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</si>
  <si>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</si>
  <si>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</si>
  <si>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</si>
  <si>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</si>
  <si>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</si>
  <si>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</si>
  <si>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</si>
  <si>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</si>
  <si>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</si>
  <si>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</si>
  <si>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</si>
  <si>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</si>
  <si>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</si>
  <si>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</si>
  <si>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</si>
  <si>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</si>
  <si>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</si>
  <si>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</si>
  <si>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</si>
  <si>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</si>
  <si>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</si>
  <si>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</si>
  <si>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</si>
  <si>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</si>
  <si>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</si>
  <si>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</si>
  <si>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</si>
  <si>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</si>
  <si>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</si>
  <si>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</si>
  <si>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</si>
  <si>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</si>
  <si>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</si>
  <si>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</si>
  <si>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</si>
  <si>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</si>
  <si>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</si>
  <si>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</si>
  <si>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</si>
  <si>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</si>
  <si>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</si>
  <si>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</si>
  <si>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</si>
  <si>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</si>
  <si>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</si>
  <si>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</si>
  <si>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</si>
  <si>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</si>
  <si>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</si>
  <si>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</si>
  <si>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</si>
  <si>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</si>
  <si>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</si>
  <si>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</si>
  <si>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</si>
  <si>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</si>
  <si>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</si>
  <si>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</si>
  <si>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</si>
  <si>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</si>
  <si>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</si>
  <si>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</si>
  <si>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</si>
  <si>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</si>
  <si>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</si>
  <si>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</si>
  <si>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</si>
  <si>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</si>
  <si>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</si>
  <si>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</si>
  <si>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</si>
  <si>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</si>
  <si>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</si>
  <si>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</si>
  <si>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</si>
  <si>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</si>
  <si>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</si>
  <si>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</si>
  <si>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</si>
  <si>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</si>
  <si>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</si>
  <si>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</si>
  <si>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</si>
  <si>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</si>
  <si>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</si>
  <si>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</si>
  <si>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</si>
  <si>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</si>
  <si>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</si>
  <si>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</si>
  <si>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</si>
  <si>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</si>
  <si>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</si>
  <si>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</si>
  <si>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</si>
  <si>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</si>
  <si>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</si>
  <si>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</si>
  <si>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</si>
  <si>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</si>
  <si>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</si>
  <si>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</si>
  <si>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</si>
  <si>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</si>
  <si>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</si>
  <si>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</si>
  <si>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</si>
  <si>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</si>
  <si>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</si>
  <si>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</si>
  <si>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</si>
  <si>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</si>
  <si>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</si>
  <si>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</si>
  <si>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</si>
  <si>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</si>
  <si>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</si>
  <si>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</si>
  <si>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</si>
  <si>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</si>
  <si>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</si>
  <si>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</si>
  <si>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</si>
  <si>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</si>
  <si>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</si>
  <si>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</si>
  <si>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</si>
  <si>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</si>
  <si>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</si>
  <si>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</si>
  <si>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</si>
  <si>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</si>
  <si>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</si>
  <si>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</si>
  <si>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</si>
  <si>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</si>
  <si>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</si>
  <si>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</si>
  <si>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</si>
  <si>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</si>
  <si>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</si>
  <si>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</si>
  <si>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</si>
  <si>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</si>
  <si>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</si>
  <si>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</si>
  <si>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</si>
  <si>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</si>
  <si>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</si>
  <si>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</si>
  <si>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</si>
  <si>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</si>
  <si>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</si>
  <si>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</si>
  <si>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</si>
  <si>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</si>
  <si>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</si>
  <si>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</si>
  <si>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</si>
  <si>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</si>
  <si>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</si>
  <si>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</si>
  <si>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</si>
  <si>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</si>
  <si>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</si>
  <si>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</si>
  <si>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</si>
  <si>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</si>
  <si>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</si>
  <si>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</si>
  <si>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</si>
  <si>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</si>
  <si>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</si>
  <si>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</si>
  <si>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</si>
  <si>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</si>
  <si>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</si>
  <si>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</si>
  <si>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</si>
  <si>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</si>
  <si>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</si>
  <si>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</si>
  <si>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</si>
  <si>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</si>
  <si>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</si>
  <si>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</si>
  <si>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</si>
  <si>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</si>
  <si>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</si>
  <si>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</si>
  <si>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</si>
  <si>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</si>
  <si>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</si>
  <si>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</si>
  <si>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</si>
  <si>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</si>
  <si>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</si>
  <si>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</si>
  <si>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</si>
  <si>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</si>
  <si>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</si>
  <si>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</si>
  <si>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</si>
  <si>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</si>
  <si>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</si>
  <si>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</si>
  <si>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</si>
  <si>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</si>
  <si>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</si>
  <si>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</si>
  <si>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</si>
  <si>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</si>
  <si>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</si>
  <si>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</si>
  <si>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</si>
  <si>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</si>
  <si>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</si>
  <si>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</si>
  <si>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</si>
  <si>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</si>
  <si>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</si>
  <si>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</si>
  <si>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</si>
  <si>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</si>
  <si>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</si>
  <si>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</si>
  <si>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</si>
  <si>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</si>
  <si>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</si>
  <si>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</si>
  <si>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</si>
  <si>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</si>
  <si>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</si>
  <si>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</si>
  <si>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</si>
  <si>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</si>
  <si>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</si>
  <si>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</si>
  <si>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</si>
  <si>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</si>
  <si>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</si>
  <si>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</si>
  <si>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</si>
  <si>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</si>
  <si>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</si>
  <si>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</si>
  <si>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</si>
  <si>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</si>
  <si>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</si>
  <si>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</si>
  <si>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</si>
  <si>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</si>
  <si>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</si>
  <si>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</si>
  <si>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</si>
  <si>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</si>
  <si>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</si>
  <si>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</si>
  <si>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</si>
  <si>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</si>
  <si>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</si>
  <si>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</si>
  <si>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</si>
  <si>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</si>
  <si>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</si>
  <si>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</si>
  <si>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</si>
  <si>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</si>
  <si>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</si>
  <si>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</si>
  <si>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</si>
  <si>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</si>
  <si>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</si>
  <si>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</si>
  <si>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</si>
  <si>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</si>
  <si>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</si>
  <si>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</si>
  <si>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</si>
  <si>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</si>
  <si>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</si>
  <si>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</si>
  <si>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</si>
  <si>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</si>
  <si>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</si>
  <si>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</si>
  <si>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</si>
  <si>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</si>
  <si>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</si>
  <si>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</si>
  <si>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</si>
  <si>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</si>
  <si>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</si>
  <si>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</si>
  <si>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</si>
  <si>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</si>
  <si>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</si>
  <si>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</si>
  <si>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</si>
  <si>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</si>
  <si>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</si>
  <si>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</si>
  <si>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</si>
  <si>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</si>
  <si>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</si>
  <si>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</si>
  <si>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</si>
  <si>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</si>
  <si>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</si>
  <si>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</si>
  <si>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</si>
  <si>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</si>
  <si>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</si>
  <si>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</si>
  <si>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</si>
  <si>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</si>
  <si>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</si>
  <si>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</si>
  <si>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</si>
  <si>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</si>
  <si>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</si>
  <si>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</si>
  <si>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</si>
  <si>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</si>
  <si>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</si>
  <si>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</si>
  <si>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</si>
  <si>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</si>
  <si>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</si>
  <si>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</si>
  <si>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</si>
  <si>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</si>
  <si>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</si>
  <si>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</si>
  <si>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</si>
  <si>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</si>
  <si>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</si>
  <si>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</si>
  <si>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</si>
  <si>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</si>
  <si>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</si>
  <si>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</si>
  <si>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</si>
  <si>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</si>
  <si>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</si>
  <si>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</si>
  <si>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</si>
  <si>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</si>
  <si>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</si>
  <si>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</si>
  <si>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</si>
  <si>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</si>
  <si>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</si>
  <si>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</si>
  <si>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</si>
  <si>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</si>
  <si>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</si>
  <si>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</si>
  <si>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</si>
  <si>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</si>
  <si>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</si>
  <si>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</si>
  <si>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</si>
  <si>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</si>
  <si>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</si>
  <si>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</si>
  <si>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</si>
  <si>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</si>
  <si>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</si>
  <si>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</si>
  <si>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</si>
  <si>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</si>
  <si>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</si>
  <si>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</si>
  <si>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</si>
  <si>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</si>
  <si>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</si>
  <si>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</si>
  <si>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</si>
  <si>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</si>
  <si>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</si>
  <si>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</si>
  <si>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</si>
  <si>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</si>
  <si>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</si>
  <si>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</si>
  <si>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</si>
  <si>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</si>
  <si>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</si>
  <si>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</si>
  <si>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</si>
  <si>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</si>
  <si>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</si>
  <si>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</si>
  <si>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</si>
  <si>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</si>
  <si>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</si>
  <si>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</si>
  <si>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</si>
  <si>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</si>
  <si>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</si>
  <si>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</si>
  <si>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</si>
  <si>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</si>
  <si>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</si>
  <si>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</si>
  <si>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</si>
  <si>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</si>
  <si>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</si>
  <si>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</si>
  <si>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</si>
  <si>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</si>
  <si>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</si>
  <si>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</si>
  <si>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</si>
  <si>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</si>
  <si>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</si>
  <si>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</si>
  <si>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</si>
  <si>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</si>
  <si>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</si>
  <si>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</si>
  <si>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</si>
  <si>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</si>
  <si>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</si>
  <si>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</si>
  <si>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</si>
  <si>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</si>
  <si>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</si>
  <si>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</si>
  <si>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</si>
  <si>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</si>
  <si>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</si>
  <si>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</si>
  <si>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</si>
  <si>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</si>
  <si>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</si>
  <si>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</si>
  <si>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</si>
  <si>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</si>
  <si>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</si>
  <si>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</si>
  <si>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</si>
  <si>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</si>
  <si>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</si>
  <si>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</si>
  <si>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</si>
  <si>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</si>
  <si>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</si>
  <si>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</si>
  <si>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</si>
  <si>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</si>
  <si>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</si>
  <si>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</si>
  <si>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</si>
  <si>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</si>
  <si>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</si>
  <si>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</si>
  <si>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</si>
  <si>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</si>
  <si>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</si>
  <si>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</si>
  <si>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</si>
  <si>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</si>
  <si>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</si>
  <si>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</si>
  <si>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</si>
  <si>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</si>
  <si>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</si>
  <si>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</si>
  <si>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</si>
  <si>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</si>
  <si>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</si>
  <si>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</si>
  <si>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</si>
  <si>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</si>
  <si>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</si>
  <si>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</si>
  <si>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</si>
  <si>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</si>
  <si>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</si>
  <si>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</si>
  <si>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</si>
  <si>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</si>
  <si>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</si>
  <si>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</si>
  <si>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</si>
  <si>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</si>
  <si>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</si>
  <si>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</si>
  <si>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</si>
  <si>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</si>
  <si>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</si>
  <si>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</si>
  <si>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</si>
  <si>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</si>
  <si>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</si>
  <si>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</si>
  <si>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</si>
  <si>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</si>
  <si>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</si>
  <si>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</si>
  <si>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</si>
  <si>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</si>
  <si>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</si>
  <si>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</si>
  <si>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</si>
  <si>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</si>
  <si>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</si>
  <si>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</si>
  <si>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</si>
  <si>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</si>
  <si>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</si>
  <si>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</si>
  <si>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</si>
  <si>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</si>
  <si>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</si>
  <si>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</si>
  <si>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</si>
  <si>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</si>
  <si>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</si>
  <si>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</si>
  <si>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</si>
  <si>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</si>
  <si>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</si>
  <si>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</si>
  <si>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</si>
  <si>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</si>
  <si>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</si>
  <si>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</si>
  <si>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</si>
  <si>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</si>
  <si>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</si>
  <si>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</si>
  <si>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</si>
  <si>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</si>
  <si>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</si>
  <si>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</si>
  <si>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</si>
  <si>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</si>
  <si>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</si>
  <si>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</si>
  <si>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</si>
  <si>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</si>
  <si>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</si>
  <si>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</si>
  <si>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</si>
  <si>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</si>
  <si>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</si>
  <si>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</si>
  <si>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</si>
  <si>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</si>
  <si>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</si>
  <si>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</si>
  <si>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</si>
  <si>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</si>
  <si>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</si>
  <si>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</si>
  <si>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</si>
  <si>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</si>
  <si>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</si>
  <si>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</si>
  <si>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</si>
  <si>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</si>
  <si>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</si>
  <si>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</si>
  <si>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</si>
  <si>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</si>
  <si>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</si>
  <si>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</si>
  <si>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</si>
  <si>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</si>
  <si>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</si>
  <si>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</si>
  <si>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</si>
  <si>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</si>
  <si>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</si>
  <si>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</si>
  <si>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</si>
  <si>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</si>
  <si>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</si>
  <si>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</si>
  <si>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</si>
  <si>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</si>
  <si>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</si>
  <si>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</si>
  <si>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</si>
  <si>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</si>
  <si>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</si>
  <si>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</si>
  <si>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</si>
  <si>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</si>
  <si>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</si>
  <si>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</si>
  <si>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</si>
  <si>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</si>
  <si>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</si>
  <si>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</si>
  <si>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</si>
  <si>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</si>
  <si>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</si>
  <si>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</si>
  <si>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</si>
  <si>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</si>
  <si>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</si>
  <si>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</si>
  <si>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</si>
  <si>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</si>
  <si>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</si>
  <si>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</si>
  <si>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</si>
  <si>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</si>
  <si>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</si>
  <si>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</si>
  <si>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</si>
  <si>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</si>
  <si>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</si>
  <si>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</si>
  <si>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</si>
  <si>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</si>
  <si>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</si>
  <si>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</si>
  <si>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</si>
  <si>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</si>
  <si>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</si>
  <si>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</si>
  <si>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</si>
  <si>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</si>
  <si>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</si>
  <si>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</si>
  <si>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</si>
  <si>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</si>
  <si>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</si>
  <si>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</si>
  <si>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</si>
  <si>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</si>
  <si>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</si>
  <si>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</si>
  <si>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</si>
  <si>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</si>
  <si>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</si>
  <si>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</si>
  <si>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</si>
  <si>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</si>
  <si>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</si>
  <si>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</si>
  <si>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</si>
  <si>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</si>
  <si>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</si>
  <si>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</si>
  <si>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</si>
  <si>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</si>
  <si>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</si>
  <si>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</si>
  <si>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</si>
  <si>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</si>
  <si>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</si>
  <si>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</si>
  <si>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</si>
  <si>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</si>
  <si>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</si>
  <si>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</si>
  <si>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</si>
  <si>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</si>
  <si>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</si>
  <si>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</si>
  <si>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</si>
  <si>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</si>
  <si>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</si>
  <si>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</si>
  <si>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</si>
  <si>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</si>
  <si>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</si>
  <si>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</si>
  <si>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</si>
  <si>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</si>
  <si>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</si>
  <si>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</si>
  <si>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</si>
  <si>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</si>
  <si>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</si>
  <si>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</si>
  <si>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</si>
  <si>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</si>
  <si>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</si>
  <si>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</si>
  <si>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</si>
  <si>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</si>
  <si>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</si>
  <si>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</si>
  <si>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</si>
  <si>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</si>
  <si>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</si>
  <si>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</si>
  <si>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</si>
  <si>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</si>
  <si>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</si>
  <si>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</si>
  <si>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</si>
  <si>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</si>
  <si>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</si>
  <si>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</si>
  <si>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</si>
  <si>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</si>
  <si>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</si>
  <si>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</si>
  <si>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</si>
  <si>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</si>
  <si>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</si>
  <si>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</si>
  <si>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</si>
  <si>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</si>
  <si>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</si>
  <si>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</si>
  <si>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</si>
  <si>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</si>
  <si>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</si>
  <si>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</si>
  <si>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</si>
  <si>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</si>
  <si>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</si>
  <si>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</si>
  <si>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</si>
  <si>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</si>
  <si>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</si>
  <si>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</si>
  <si>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</si>
  <si>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</si>
  <si>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</si>
  <si>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</si>
  <si>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</si>
  <si>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</si>
  <si>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</si>
  <si>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</si>
  <si>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</si>
  <si>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</si>
  <si>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</si>
  <si>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</si>
  <si>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</si>
  <si>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</si>
  <si>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</si>
  <si>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</si>
  <si>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</si>
  <si>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</si>
  <si>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</si>
  <si>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</si>
  <si>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</si>
  <si>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</si>
  <si>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</si>
  <si>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</si>
  <si>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</si>
  <si>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</si>
  <si>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</si>
  <si>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</si>
  <si>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</si>
  <si>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</si>
  <si>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</si>
  <si>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</si>
  <si>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</si>
  <si>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</si>
  <si>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</si>
  <si>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</si>
  <si>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</si>
  <si>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</si>
  <si>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</si>
  <si>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</si>
  <si>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</si>
  <si>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</si>
  <si>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</si>
  <si>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</si>
  <si>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</si>
  <si>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</si>
  <si>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</si>
  <si>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</si>
  <si>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</si>
  <si>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</si>
  <si>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</si>
  <si>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</si>
  <si>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</si>
  <si>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</si>
  <si>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</si>
  <si>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</si>
  <si>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</si>
  <si>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</si>
  <si>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</si>
  <si>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</si>
  <si>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</si>
  <si>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</si>
  <si>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</si>
  <si>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</si>
  <si>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</si>
  <si>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</si>
  <si>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</si>
  <si>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</si>
  <si>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</si>
  <si>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</si>
  <si>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</si>
  <si>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</si>
  <si>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</si>
  <si>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</si>
  <si>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</si>
  <si>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</si>
  <si>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</si>
  <si>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</si>
  <si>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</si>
  <si>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</si>
  <si>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</si>
  <si>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</si>
  <si>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</si>
  <si>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</si>
  <si>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</si>
  <si>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</si>
  <si>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</si>
  <si>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</si>
  <si>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</si>
  <si>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</si>
  <si>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</si>
  <si>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</si>
  <si>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</si>
  <si>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</si>
  <si>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</si>
  <si>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</si>
  <si>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</si>
  <si>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</si>
  <si>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</si>
  <si>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</si>
  <si>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</si>
  <si>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</si>
  <si>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</si>
  <si>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</si>
  <si>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</si>
  <si>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</si>
  <si>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</si>
  <si>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</si>
  <si>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</si>
  <si>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</si>
  <si>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</si>
  <si>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</si>
  <si>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</si>
  <si>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</si>
  <si>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</si>
  <si>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</si>
  <si>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</si>
  <si>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</si>
  <si>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</si>
  <si>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</si>
  <si>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</si>
  <si>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</si>
  <si>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</si>
  <si>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</si>
  <si>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</si>
  <si>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</si>
  <si>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</si>
  <si>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</si>
  <si>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</si>
  <si>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</si>
  <si>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</si>
  <si>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</si>
  <si>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</si>
  <si>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</si>
  <si>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</si>
  <si>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</si>
  <si>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</si>
  <si>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</si>
  <si>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</si>
  <si>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</si>
  <si>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</si>
  <si>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</si>
  <si>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</si>
  <si>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</si>
  <si>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</si>
  <si>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</si>
  <si>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</si>
  <si>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</si>
  <si>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</si>
  <si>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</si>
  <si>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</si>
  <si>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</si>
  <si>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</si>
  <si>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</si>
  <si>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</si>
  <si>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</si>
  <si>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</si>
  <si>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</si>
  <si>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</si>
  <si>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</si>
  <si>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</si>
  <si>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</si>
  <si>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</si>
  <si>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</si>
  <si>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</si>
  <si>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</si>
  <si>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</si>
  <si>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</si>
  <si>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</si>
  <si>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</si>
  <si>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</si>
  <si>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</si>
  <si>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</si>
  <si>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</si>
  <si>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</si>
  <si>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</si>
  <si>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</si>
  <si>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</si>
  <si>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</si>
  <si>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</si>
  <si>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</si>
  <si>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</si>
  <si>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</si>
  <si>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</si>
  <si>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</si>
  <si>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</si>
  <si>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</si>
  <si>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</si>
  <si>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</si>
  <si>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</si>
  <si>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</si>
  <si>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</si>
  <si>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</si>
  <si>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</si>
  <si>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</si>
  <si>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</si>
  <si>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</si>
  <si>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</si>
  <si>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</si>
  <si>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</si>
  <si>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</si>
  <si>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</si>
  <si>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</si>
  <si>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</si>
  <si>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</si>
  <si>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</si>
  <si>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</si>
  <si>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</si>
  <si>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</si>
  <si>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</si>
  <si>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</si>
  <si>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</si>
  <si>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</si>
  <si>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</si>
  <si>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</si>
  <si>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</si>
  <si>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</si>
  <si>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</si>
  <si>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</si>
  <si>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</si>
  <si>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</si>
  <si>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</si>
  <si>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</si>
  <si>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</si>
  <si>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</si>
  <si>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</si>
  <si>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</si>
  <si>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</si>
  <si>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</si>
  <si>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</si>
  <si>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</si>
  <si>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</si>
  <si>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</si>
  <si>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</si>
  <si>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</si>
  <si>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</si>
  <si>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</si>
  <si>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</si>
  <si>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</si>
  <si>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</si>
  <si>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</si>
  <si>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</si>
  <si>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</si>
  <si>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</si>
  <si>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</si>
  <si>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</si>
  <si>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</si>
  <si>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</si>
  <si>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</si>
  <si>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</si>
  <si>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</si>
  <si>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</si>
  <si>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</si>
  <si>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</si>
  <si>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</si>
  <si>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</si>
  <si>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</si>
  <si>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</si>
  <si>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</si>
  <si>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</si>
  <si>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</si>
  <si>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</si>
  <si>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</si>
  <si>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</si>
  <si>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</si>
  <si>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</si>
  <si>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</si>
  <si>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</si>
  <si>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</si>
  <si>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</si>
  <si>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</si>
  <si>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</si>
  <si>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</si>
  <si>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</si>
  <si>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</si>
  <si>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</si>
  <si>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</si>
  <si>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</si>
  <si>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</si>
  <si>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</si>
  <si>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</si>
  <si>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</si>
  <si>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</si>
  <si>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</si>
  <si>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</si>
  <si>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</si>
  <si>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</si>
  <si>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</si>
  <si>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</si>
  <si>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</si>
  <si>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</si>
  <si>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</si>
  <si>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</si>
  <si>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</si>
  <si>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</si>
  <si>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</si>
  <si>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</si>
  <si>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</si>
  <si>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</si>
  <si>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</si>
  <si>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</si>
  <si>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</si>
  <si>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</si>
  <si>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</si>
  <si>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</si>
  <si>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</si>
  <si>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</si>
  <si>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</si>
  <si>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</si>
  <si>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</si>
  <si>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</si>
  <si>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</si>
  <si>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</si>
  <si>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</si>
  <si>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</si>
  <si>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</si>
  <si>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</si>
  <si>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</si>
  <si>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</si>
  <si>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</si>
  <si>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</si>
  <si>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</si>
  <si>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</si>
  <si>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</si>
  <si>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</si>
  <si>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</si>
  <si>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</si>
  <si>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</si>
  <si>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</si>
  <si>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</si>
  <si>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</si>
  <si>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</si>
  <si>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</si>
  <si>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</si>
  <si>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</si>
  <si>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</si>
  <si>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</si>
  <si>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</si>
  <si>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</si>
  <si>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</si>
  <si>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</si>
  <si>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</si>
  <si>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</si>
  <si>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</si>
  <si>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</si>
  <si>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</si>
  <si>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</si>
  <si>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</si>
  <si>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</si>
  <si>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</si>
  <si>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</si>
  <si>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</si>
  <si>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</si>
  <si>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</si>
  <si>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</si>
  <si>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</si>
  <si>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</si>
  <si>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</si>
  <si>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</si>
  <si>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</si>
  <si>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</si>
  <si>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</si>
  <si>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</si>
  <si>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</si>
  <si>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</si>
  <si>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</si>
  <si>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</si>
  <si>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</si>
  <si>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</si>
  <si>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</si>
  <si>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</si>
  <si>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</si>
  <si>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</si>
  <si>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</si>
  <si>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</si>
  <si>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</si>
  <si>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</si>
  <si>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</si>
  <si>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</si>
  <si>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</si>
  <si>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</si>
  <si>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</si>
  <si>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</si>
  <si>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</si>
  <si>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</si>
  <si>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</si>
  <si>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</si>
  <si>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</si>
  <si>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</si>
  <si>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</si>
  <si>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</si>
  <si>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</si>
  <si>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</si>
  <si>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</si>
  <si>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</si>
  <si>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</si>
  <si>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</si>
  <si>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</si>
  <si>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</si>
  <si>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</si>
  <si>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</si>
  <si>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</si>
  <si>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</si>
  <si>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</si>
  <si>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</si>
  <si>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</si>
  <si>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</si>
  <si>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</si>
  <si>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</si>
  <si>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</si>
  <si>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</si>
  <si>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</si>
  <si>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</si>
  <si>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</si>
  <si>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</si>
  <si>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</si>
  <si>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</si>
  <si>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</si>
  <si>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</si>
  <si>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</si>
  <si>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</si>
  <si>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</si>
  <si>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</si>
  <si>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</si>
  <si>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</si>
  <si>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</si>
  <si>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</si>
  <si>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</si>
  <si>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</si>
  <si>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</si>
  <si>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</si>
  <si>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</si>
  <si>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</si>
  <si>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</si>
  <si>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</si>
  <si>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</si>
  <si>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</si>
  <si>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</si>
  <si>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</si>
  <si>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</si>
  <si>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</si>
  <si>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</si>
  <si>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</si>
  <si>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</si>
  <si>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</si>
  <si>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</si>
  <si>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</si>
  <si>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</si>
  <si>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</si>
  <si>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</si>
  <si>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</si>
  <si>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</si>
  <si>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</si>
  <si>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</si>
  <si>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</si>
  <si>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</si>
  <si>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</si>
  <si>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</si>
  <si>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</si>
  <si>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</si>
  <si>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</si>
  <si>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</si>
  <si>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</si>
  <si>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</si>
  <si>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</si>
  <si>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</si>
  <si>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</si>
  <si>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</si>
  <si>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</si>
  <si>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</si>
  <si>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</si>
  <si>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</si>
  <si>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</si>
  <si>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</si>
  <si>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</si>
  <si>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</si>
  <si>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</si>
  <si>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</si>
  <si>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</si>
  <si>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</si>
  <si>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</si>
  <si>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</si>
  <si>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</si>
  <si>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</si>
  <si>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</si>
  <si>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</si>
  <si>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</si>
  <si>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</si>
  <si>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</si>
  <si>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</si>
  <si>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</si>
  <si>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</si>
  <si>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</si>
  <si>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</si>
  <si>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</si>
  <si>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</si>
  <si>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</si>
  <si>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</si>
  <si>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</si>
  <si>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</si>
  <si>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</si>
  <si>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</si>
  <si>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</si>
  <si>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</si>
  <si>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</si>
  <si>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</si>
  <si>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</si>
  <si>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</si>
  <si>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</si>
  <si>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</si>
  <si>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</si>
  <si>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</si>
  <si>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</si>
  <si>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</si>
  <si>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</si>
  <si>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</si>
  <si>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</si>
  <si>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</si>
  <si>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</si>
  <si>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</si>
  <si>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</si>
  <si>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</si>
  <si>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</si>
  <si>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</si>
  <si>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</si>
  <si>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</si>
  <si>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</si>
  <si>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</si>
  <si>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</si>
  <si>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</si>
  <si>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</si>
  <si>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</si>
  <si>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</si>
  <si>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</si>
  <si>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</si>
  <si>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</si>
  <si>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</si>
  <si>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</si>
  <si>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</si>
  <si>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</si>
  <si>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</si>
  <si>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</si>
  <si>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</si>
  <si>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</si>
  <si>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</si>
  <si>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</si>
  <si>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</si>
  <si>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</si>
  <si>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</si>
  <si>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</si>
  <si>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</si>
  <si>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</si>
  <si>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</si>
  <si>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</si>
  <si>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</si>
  <si>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</si>
  <si>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</si>
  <si>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</si>
  <si>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</si>
  <si>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</si>
  <si>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</si>
  <si>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</si>
  <si>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</si>
  <si>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</si>
  <si>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</si>
  <si>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</si>
  <si>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</si>
  <si>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</si>
  <si>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</si>
  <si>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</si>
  <si>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</si>
  <si>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</si>
  <si>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</si>
  <si>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</si>
  <si>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</si>
  <si>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</si>
  <si>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</si>
  <si>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</si>
  <si>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</si>
  <si>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</si>
  <si>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</si>
  <si>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</si>
  <si>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</si>
  <si>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</si>
  <si>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</si>
  <si>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</si>
  <si>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</si>
  <si>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</si>
  <si>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</si>
  <si>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</si>
  <si>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</si>
  <si>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</si>
  <si>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</si>
  <si>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</si>
  <si>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</si>
  <si>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</si>
  <si>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</si>
  <si>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</si>
  <si>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</si>
  <si>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</si>
  <si>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</si>
  <si>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</si>
  <si>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</si>
  <si>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</si>
  <si>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</si>
  <si>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</si>
  <si>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</si>
  <si>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</si>
  <si>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</si>
  <si>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</si>
  <si>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</si>
  <si>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</si>
  <si>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</si>
  <si>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</si>
  <si>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</si>
  <si>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</si>
  <si>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</si>
  <si>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</si>
  <si>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</si>
  <si>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</si>
  <si>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</si>
  <si>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</si>
  <si>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</si>
  <si>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</si>
  <si>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</si>
  <si>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</si>
  <si>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</si>
  <si>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</si>
  <si>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</si>
  <si>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</si>
  <si>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</si>
  <si>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</si>
  <si>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</si>
  <si>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</si>
  <si>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</si>
  <si>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</si>
  <si>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</si>
  <si>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</si>
  <si>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</si>
  <si>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</si>
  <si>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</si>
  <si>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</si>
  <si>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</si>
  <si>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</si>
  <si>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</si>
  <si>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</si>
  <si>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</si>
  <si>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</si>
  <si>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</si>
  <si>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</si>
  <si>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</si>
  <si>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</si>
  <si>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</si>
  <si>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</si>
  <si>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</si>
  <si>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</si>
  <si>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</si>
  <si>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</si>
  <si>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</si>
  <si>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</si>
  <si>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</si>
  <si>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</si>
  <si>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</si>
  <si>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</si>
  <si>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</si>
  <si>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</si>
  <si>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</si>
  <si>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</si>
  <si>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</si>
  <si>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</si>
  <si>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</si>
  <si>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</si>
  <si>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</si>
  <si>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</si>
  <si>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</si>
  <si>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</si>
  <si>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</si>
  <si>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</si>
  <si>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</si>
  <si>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</si>
  <si>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</si>
  <si>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</si>
  <si>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</si>
  <si>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</si>
  <si>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</si>
  <si>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</si>
  <si>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</si>
  <si>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</si>
  <si>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</si>
  <si>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</si>
  <si>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</si>
  <si>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</si>
  <si>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</si>
  <si>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</si>
  <si>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</si>
  <si>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</si>
  <si>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</si>
  <si>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</si>
  <si>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</si>
  <si>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</si>
  <si>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</si>
  <si>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</si>
  <si>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</si>
  <si>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</si>
  <si>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</si>
  <si>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</si>
  <si>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</si>
  <si>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</si>
  <si>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</si>
  <si>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</si>
  <si>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</si>
  <si>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</si>
  <si>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</si>
  <si>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</si>
  <si>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</si>
  <si>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</si>
  <si>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</si>
  <si>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</si>
  <si>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</si>
  <si>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</si>
  <si>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</si>
  <si>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</si>
  <si>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</si>
  <si>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</si>
  <si>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</si>
  <si>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</si>
  <si>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</si>
  <si>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</si>
  <si>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</si>
  <si>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</si>
  <si>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</si>
  <si>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</si>
  <si>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</si>
  <si>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</si>
  <si>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</si>
  <si>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</si>
  <si>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</si>
  <si>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</si>
  <si>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</si>
  <si>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</si>
  <si>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</si>
  <si>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</si>
  <si>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</si>
  <si>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</si>
  <si>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</si>
  <si>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</si>
  <si>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</si>
  <si>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</si>
  <si>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</si>
  <si>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</si>
  <si>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</si>
  <si>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</si>
  <si>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</si>
  <si>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</si>
  <si>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</si>
  <si>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</si>
  <si>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</si>
  <si>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</si>
  <si>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</si>
  <si>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</si>
  <si>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</si>
  <si>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</si>
  <si>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</si>
  <si>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</si>
  <si>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</si>
  <si>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</si>
  <si>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</si>
  <si>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</si>
  <si>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</si>
  <si>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</si>
  <si>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</si>
  <si>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</si>
  <si>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</si>
  <si>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</si>
  <si>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</si>
  <si>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</si>
  <si>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</si>
  <si>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</si>
  <si>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</si>
  <si>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</si>
  <si>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</si>
  <si>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</si>
  <si>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</si>
  <si>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</si>
  <si>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</si>
  <si>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</si>
  <si>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</si>
  <si>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</si>
  <si>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</si>
  <si>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</si>
  <si>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</si>
  <si>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</si>
  <si>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</si>
  <si>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</si>
  <si>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</si>
  <si>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</si>
  <si>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</si>
  <si>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</si>
  <si>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</si>
  <si>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</si>
  <si>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</si>
  <si>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</si>
  <si>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</si>
  <si>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</si>
  <si>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</si>
  <si>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</si>
  <si>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</si>
  <si>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</si>
  <si>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</si>
  <si>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</si>
  <si>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</si>
  <si>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</si>
  <si>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</si>
  <si>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</si>
  <si>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</si>
  <si>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</si>
  <si>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</si>
  <si>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</si>
  <si>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</si>
  <si>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</si>
  <si>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</si>
  <si>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</si>
  <si>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</si>
  <si>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</si>
  <si>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</si>
  <si>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</si>
  <si>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</si>
  <si>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</si>
  <si>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</si>
  <si>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</si>
  <si>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</si>
  <si>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</si>
  <si>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</si>
  <si>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</si>
  <si>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</si>
  <si>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</si>
  <si>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</si>
  <si>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</si>
  <si>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</si>
  <si>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</si>
  <si>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</si>
  <si>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</si>
  <si>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</si>
  <si>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</si>
  <si>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</si>
  <si>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</si>
  <si>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</si>
  <si>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</si>
  <si>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</si>
  <si>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</si>
  <si>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</si>
  <si>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</si>
  <si>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</si>
  <si>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</si>
  <si>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</si>
  <si>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</si>
  <si>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</si>
  <si>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</si>
  <si>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</si>
  <si>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</si>
  <si>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</si>
  <si>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</si>
  <si>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</si>
  <si>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</si>
  <si>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</si>
  <si>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</si>
  <si>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</si>
  <si>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</si>
  <si>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</si>
  <si>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</si>
  <si>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</si>
  <si>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</si>
  <si>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</si>
  <si>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</si>
  <si>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</si>
  <si>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</si>
  <si>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</si>
  <si>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</si>
  <si>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</si>
  <si>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</si>
  <si>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</si>
  <si>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</si>
  <si>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</si>
  <si>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</si>
  <si>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</si>
  <si>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</si>
  <si>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</si>
  <si>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</si>
  <si>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</si>
  <si>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</si>
  <si>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</si>
  <si>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</si>
  <si>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</si>
  <si>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</si>
  <si>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</si>
  <si>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</si>
  <si>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</si>
  <si>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</si>
  <si>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</si>
  <si>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</si>
  <si>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</si>
  <si>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</si>
  <si>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</si>
  <si>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</si>
  <si>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</si>
  <si>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</si>
  <si>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</si>
  <si>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</si>
  <si>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</si>
  <si>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</si>
  <si>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</si>
  <si>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</si>
  <si>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</si>
  <si>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</si>
  <si>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</si>
  <si>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</si>
  <si>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</si>
  <si>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</si>
  <si>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</si>
  <si>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</si>
  <si>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</si>
  <si>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</si>
  <si>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</si>
  <si>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</si>
  <si>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</si>
  <si>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</si>
  <si>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</si>
  <si>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</si>
  <si>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</si>
  <si>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</si>
  <si>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</si>
  <si>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</si>
  <si>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</si>
  <si>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</si>
  <si>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</si>
  <si>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</si>
  <si>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</si>
  <si>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</si>
  <si>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</si>
  <si>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</si>
  <si>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</si>
  <si>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</si>
  <si>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</si>
  <si>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</si>
  <si>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</si>
  <si>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</si>
  <si>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</si>
  <si>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</si>
  <si>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</si>
  <si>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</si>
  <si>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</si>
  <si>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</si>
  <si>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</si>
  <si>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</si>
  <si>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</si>
  <si>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</si>
  <si>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</si>
  <si>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</si>
  <si>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</si>
  <si>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</si>
  <si>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</si>
  <si>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</si>
  <si>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</si>
  <si>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</si>
  <si>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</si>
  <si>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</si>
  <si>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</si>
  <si>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</si>
  <si>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</si>
  <si>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</si>
  <si>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</si>
  <si>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</si>
  <si>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</si>
  <si>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</si>
  <si>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</si>
  <si>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</si>
  <si>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</si>
  <si>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</si>
  <si>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</si>
  <si>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</si>
  <si>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</si>
  <si>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</si>
  <si>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</si>
  <si>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</si>
  <si>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</si>
  <si>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</si>
  <si>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</si>
  <si>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</si>
  <si>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</si>
  <si>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</si>
  <si>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</si>
  <si>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</si>
  <si>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</si>
  <si>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</si>
  <si>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</si>
  <si>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</si>
  <si>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</si>
  <si>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</si>
  <si>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</si>
  <si>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</si>
  <si>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</si>
  <si>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</si>
  <si>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</si>
  <si>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</si>
  <si>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</si>
  <si>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</si>
  <si>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</si>
  <si>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</si>
  <si>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</si>
  <si>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</si>
  <si>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</si>
  <si>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</si>
  <si>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</si>
  <si>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</si>
  <si>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</si>
  <si>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</si>
  <si>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</si>
  <si>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</si>
  <si>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</si>
  <si>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</si>
  <si>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</si>
  <si>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</si>
  <si>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</si>
  <si>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</si>
  <si>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</si>
  <si>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</si>
  <si>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</si>
  <si>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</si>
  <si>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</si>
  <si>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</si>
  <si>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</si>
  <si>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</si>
  <si>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</si>
  <si>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</si>
  <si>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</si>
  <si>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</si>
  <si>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</si>
  <si>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</si>
  <si>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</si>
  <si>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</si>
  <si>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</si>
  <si>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</si>
  <si>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</si>
  <si>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</si>
  <si>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</si>
  <si>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</si>
  <si>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</si>
  <si>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</si>
  <si>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</si>
  <si>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</si>
  <si>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</si>
  <si>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</si>
  <si>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</si>
  <si>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</si>
  <si>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</si>
  <si>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</si>
  <si>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</si>
  <si>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</si>
  <si>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</si>
  <si>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</si>
  <si>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</si>
  <si>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</si>
  <si>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</si>
  <si>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</si>
  <si>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</si>
  <si>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</si>
  <si>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</si>
  <si>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</si>
  <si>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</si>
  <si>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</si>
  <si>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</si>
  <si>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</si>
  <si>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</si>
  <si>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</si>
  <si>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</si>
  <si>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</si>
  <si>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</si>
  <si>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</si>
  <si>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</si>
  <si>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</si>
  <si>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</si>
  <si>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</si>
  <si>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</si>
  <si>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</si>
  <si>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</si>
  <si>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</si>
  <si>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</si>
  <si>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</si>
  <si>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</si>
  <si>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</si>
  <si>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</si>
  <si>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</si>
  <si>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</si>
  <si>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</si>
  <si>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</si>
  <si>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</si>
  <si>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</si>
  <si>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</si>
  <si>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</si>
  <si>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</si>
  <si>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</si>
  <si>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</si>
  <si>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</si>
  <si>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</si>
  <si>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</si>
  <si>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</si>
  <si>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</si>
  <si>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</si>
  <si>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</si>
  <si>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</si>
  <si>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</si>
  <si>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</si>
  <si>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</si>
  <si>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</si>
  <si>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</si>
  <si>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</si>
  <si>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</si>
  <si>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</si>
  <si>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</si>
  <si>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</si>
  <si>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</si>
  <si>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</si>
  <si>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</si>
  <si>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</si>
  <si>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</si>
  <si>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</si>
  <si>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</si>
  <si>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</si>
  <si>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</si>
  <si>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</si>
  <si>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</si>
  <si>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</si>
  <si>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</si>
  <si>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</si>
  <si>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</si>
  <si>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</si>
  <si>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</si>
  <si>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</si>
  <si>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</si>
  <si>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</si>
  <si>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</si>
  <si>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</si>
  <si>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</si>
  <si>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</si>
  <si>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</si>
  <si>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</si>
  <si>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</si>
  <si>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</si>
  <si>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</si>
  <si>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</si>
  <si>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</si>
  <si>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</si>
  <si>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</si>
  <si>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</si>
  <si>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</si>
  <si>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</si>
  <si>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</si>
  <si>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</si>
  <si>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</si>
  <si>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</si>
  <si>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</si>
  <si>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</si>
  <si>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</si>
  <si>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</si>
  <si>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</si>
  <si>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</si>
  <si>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</si>
  <si>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</si>
  <si>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</si>
  <si>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</si>
  <si>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</si>
  <si>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</si>
  <si>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</si>
  <si>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</si>
  <si>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</si>
  <si>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</si>
  <si>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</si>
  <si>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</si>
  <si>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</si>
  <si>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</si>
  <si>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</si>
  <si>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</si>
  <si>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</si>
  <si>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</si>
  <si>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</si>
  <si>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</si>
  <si>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</si>
  <si>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</si>
  <si>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</si>
  <si>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</si>
  <si>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</si>
  <si>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</si>
  <si>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</si>
  <si>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</si>
  <si>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</si>
  <si>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</si>
  <si>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</si>
  <si>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</si>
  <si>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</si>
  <si>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</si>
  <si>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</si>
  <si>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</si>
  <si>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</si>
  <si>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</si>
  <si>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</si>
  <si>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</si>
  <si>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</si>
  <si>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</si>
  <si>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</si>
  <si>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</si>
  <si>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</si>
  <si>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</si>
  <si>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</si>
  <si>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</si>
  <si>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</si>
  <si>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</si>
  <si>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</si>
  <si>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</si>
  <si>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</si>
  <si>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</si>
  <si>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</si>
  <si>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</si>
  <si>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</si>
  <si>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</si>
  <si>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</si>
  <si>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</si>
  <si>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</si>
  <si>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</si>
  <si>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</si>
  <si>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</si>
  <si>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</si>
  <si>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</si>
  <si>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</si>
  <si>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</si>
  <si>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</si>
  <si>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</si>
  <si>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</si>
  <si>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</si>
  <si>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</si>
  <si>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</si>
  <si>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</si>
  <si>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</si>
  <si>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</si>
  <si>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</si>
  <si>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</si>
  <si>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</si>
  <si>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</si>
  <si>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</si>
  <si>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</si>
  <si>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</si>
  <si>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</si>
  <si>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</si>
  <si>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</si>
  <si>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</si>
  <si>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</si>
  <si>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</si>
  <si>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</si>
  <si>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</si>
  <si>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</si>
  <si>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</si>
  <si>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</si>
  <si>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</si>
  <si>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</si>
  <si>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</si>
  <si>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</si>
  <si>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</si>
  <si>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</si>
  <si>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</si>
  <si>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</si>
  <si>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</si>
  <si>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</si>
  <si>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</si>
  <si>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</si>
  <si>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</si>
  <si>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</si>
  <si>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</si>
  <si>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</si>
  <si>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</si>
  <si>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</si>
  <si>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</si>
  <si>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</si>
  <si>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</si>
  <si>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</si>
  <si>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</si>
  <si>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</si>
  <si>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</si>
  <si>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</si>
  <si>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</si>
  <si>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</si>
  <si>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</si>
  <si>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</si>
  <si>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</si>
  <si>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</si>
  <si>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</si>
  <si>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</si>
  <si>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</si>
  <si>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</si>
  <si>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</si>
  <si>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</si>
  <si>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</si>
  <si>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</si>
  <si>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</si>
  <si>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</si>
  <si>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</si>
  <si>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</si>
  <si>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</si>
  <si>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</si>
  <si>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</si>
  <si>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</si>
  <si>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</si>
  <si>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</si>
  <si>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</si>
  <si>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</si>
  <si>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</si>
  <si>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</si>
  <si>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</si>
  <si>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</si>
  <si>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</si>
  <si>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</si>
  <si>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</si>
  <si>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</si>
  <si>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</si>
  <si>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</si>
  <si>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</si>
  <si>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</si>
  <si>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</si>
  <si>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</si>
  <si>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</si>
  <si>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</si>
  <si>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</si>
  <si>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</si>
  <si>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</si>
  <si>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</si>
  <si>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</si>
  <si>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</si>
  <si>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</si>
  <si>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</si>
  <si>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</si>
  <si>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</si>
  <si>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</si>
  <si>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</si>
  <si>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</si>
  <si>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</si>
  <si>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</si>
  <si>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</si>
  <si>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</si>
  <si>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</si>
  <si>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</si>
  <si>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</si>
  <si>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</si>
  <si>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</si>
  <si>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</si>
  <si>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</si>
  <si>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</si>
  <si>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</si>
  <si>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</si>
  <si>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</si>
  <si>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</si>
  <si>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</si>
  <si>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</si>
  <si>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</si>
  <si>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</si>
  <si>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</si>
  <si>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</si>
  <si>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</si>
  <si>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</si>
  <si>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</si>
  <si>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</si>
  <si>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</si>
  <si>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</si>
  <si>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</si>
  <si>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</si>
  <si>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</si>
  <si>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</si>
  <si>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</si>
  <si>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</si>
  <si>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</si>
  <si>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</si>
  <si>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</si>
  <si>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</si>
  <si>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</si>
  <si>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</si>
  <si>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</si>
  <si>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</si>
  <si>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</si>
  <si>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</si>
  <si>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</si>
  <si>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</si>
  <si>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</si>
  <si>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</si>
  <si>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</si>
  <si>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</si>
  <si>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</si>
  <si>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</si>
  <si>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</si>
  <si>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</si>
  <si>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</si>
  <si>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</si>
  <si>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</si>
  <si>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</si>
  <si>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</si>
  <si>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</si>
  <si>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</si>
  <si>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</si>
  <si>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</si>
  <si>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</si>
  <si>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</si>
  <si>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</si>
  <si>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</si>
  <si>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</si>
  <si>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</si>
  <si>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</si>
  <si>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</si>
  <si>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</si>
  <si>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</si>
  <si>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</si>
  <si>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</si>
  <si>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</si>
  <si>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</si>
  <si>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</si>
  <si>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</si>
  <si>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</si>
  <si>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</si>
  <si>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</si>
  <si>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</si>
  <si>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</si>
  <si>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</si>
  <si>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</si>
  <si>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</si>
  <si>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</si>
  <si>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</si>
  <si>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</si>
  <si>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</si>
  <si>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</si>
  <si>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</si>
  <si>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</si>
  <si>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</si>
  <si>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</si>
  <si>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</si>
  <si>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</si>
  <si>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</si>
  <si>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</si>
  <si>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</si>
  <si>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</si>
  <si>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</si>
  <si>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</si>
  <si>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</si>
  <si>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</si>
  <si>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</si>
  <si>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</si>
  <si>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</si>
  <si>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</si>
  <si>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</si>
  <si>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</si>
  <si>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</si>
  <si>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</si>
  <si>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</si>
  <si>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</si>
  <si>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</si>
  <si>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</si>
  <si>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</si>
  <si>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</si>
  <si>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</si>
  <si>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</si>
  <si>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</si>
  <si>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</si>
  <si>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</si>
  <si>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</si>
  <si>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</si>
  <si>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</si>
  <si>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</si>
  <si>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</si>
  <si>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</si>
  <si>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</si>
  <si>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</si>
  <si>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</si>
  <si>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</si>
  <si>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</si>
  <si>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</si>
  <si>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</si>
  <si>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</si>
  <si>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</si>
  <si>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</si>
  <si>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</si>
  <si>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</si>
  <si>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</si>
  <si>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</si>
  <si>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</si>
  <si>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</si>
  <si>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</si>
  <si>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</si>
  <si>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</si>
  <si>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</si>
  <si>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</si>
  <si>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</si>
  <si>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</si>
  <si>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</si>
  <si>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</si>
  <si>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</si>
  <si>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</si>
  <si>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</si>
  <si>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</si>
  <si>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</si>
  <si>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</si>
  <si>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</si>
  <si>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</si>
  <si>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</si>
  <si>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</si>
  <si>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</si>
  <si>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</si>
  <si>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</si>
  <si>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</si>
  <si>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</si>
  <si>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</si>
  <si>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</si>
  <si>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</si>
  <si>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</si>
  <si>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</si>
  <si>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</si>
  <si>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</si>
  <si>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</si>
  <si>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</si>
  <si>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</si>
  <si>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</si>
  <si>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</si>
  <si>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</si>
  <si>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</si>
  <si>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</si>
  <si>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</si>
  <si>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</si>
  <si>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</si>
  <si>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</si>
  <si>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</si>
  <si>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</si>
  <si>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</si>
  <si>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</si>
  <si>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</si>
  <si>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</si>
  <si>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</si>
  <si>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</si>
  <si>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</si>
  <si>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</si>
  <si>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</si>
  <si>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</si>
  <si>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</si>
  <si>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</si>
  <si>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</si>
  <si>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</si>
  <si>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</si>
  <si>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</si>
  <si>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</si>
  <si>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</si>
  <si>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</si>
  <si>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</si>
  <si>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</si>
  <si>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</si>
  <si>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</si>
  <si>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</si>
  <si>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</si>
  <si>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</si>
  <si>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</si>
  <si>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</si>
  <si>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</si>
  <si>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</si>
  <si>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</si>
  <si>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</si>
  <si>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</si>
  <si>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</si>
  <si>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</si>
  <si>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</si>
  <si>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</si>
  <si>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</si>
  <si>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</si>
  <si>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</si>
  <si>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</si>
  <si>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</si>
  <si>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</si>
  <si>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</si>
  <si>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</si>
  <si>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</si>
  <si>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</si>
  <si>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</si>
  <si>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</si>
  <si>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</si>
  <si>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</si>
  <si>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</si>
  <si>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</si>
  <si>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</si>
  <si>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</si>
  <si>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</si>
  <si>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</si>
  <si>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</si>
  <si>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</si>
  <si>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</si>
  <si>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</si>
  <si>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</si>
  <si>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</si>
  <si>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</si>
  <si>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</si>
  <si>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</si>
  <si>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</si>
  <si>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</si>
  <si>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</si>
  <si>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</si>
  <si>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</si>
  <si>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</si>
  <si>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</si>
  <si>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</si>
  <si>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</si>
  <si>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</si>
  <si>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</si>
  <si>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</si>
  <si>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</si>
  <si>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</si>
  <si>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</si>
  <si>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</si>
  <si>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</si>
  <si>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</si>
  <si>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</si>
  <si>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</si>
  <si>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</si>
  <si>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</si>
  <si>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</si>
  <si>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</si>
  <si>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</si>
  <si>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</si>
  <si>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</si>
  <si>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</si>
  <si>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</si>
  <si>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</si>
  <si>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</si>
  <si>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</si>
  <si>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</si>
  <si>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</si>
  <si>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</si>
  <si>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</si>
  <si>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</si>
  <si>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</si>
  <si>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</si>
  <si>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</si>
  <si>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</si>
  <si>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</si>
  <si>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</si>
  <si>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</si>
  <si>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</si>
  <si>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</si>
  <si>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</si>
  <si>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</si>
  <si>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</si>
  <si>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</si>
  <si>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</si>
  <si>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</si>
  <si>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</si>
  <si>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</si>
  <si>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</si>
  <si>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</si>
  <si>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</si>
  <si>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</si>
  <si>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</si>
  <si>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</si>
  <si>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</si>
  <si>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</si>
  <si>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</si>
  <si>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</si>
  <si>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</si>
  <si>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</si>
  <si>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</si>
  <si>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</si>
  <si>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</si>
  <si>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</si>
  <si>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</si>
  <si>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</si>
  <si>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</si>
  <si>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</si>
  <si>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</si>
  <si>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</si>
  <si>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</si>
  <si>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</si>
  <si>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</si>
  <si>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</si>
  <si>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</si>
  <si>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</si>
  <si>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</si>
  <si>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</si>
  <si>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</si>
  <si>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</si>
  <si>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</si>
  <si>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</si>
  <si>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</si>
  <si>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</si>
  <si>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</si>
  <si>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</si>
  <si>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</si>
  <si>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</si>
  <si>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</si>
  <si>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</si>
  <si>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</si>
  <si>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</si>
  <si>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</si>
  <si>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</si>
  <si>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</si>
  <si>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</si>
  <si>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</si>
  <si>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</si>
  <si>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</si>
  <si>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</si>
  <si>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</si>
  <si>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</si>
  <si>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</si>
  <si>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</si>
  <si>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</si>
  <si>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</si>
  <si>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</si>
  <si>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</si>
  <si>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</si>
  <si>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</si>
  <si>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</si>
  <si>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</si>
  <si>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</si>
  <si>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</si>
  <si>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</si>
  <si>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</si>
  <si>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</si>
  <si>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</si>
  <si>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</si>
  <si>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</si>
  <si>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</si>
  <si>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</si>
  <si>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</si>
  <si>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</si>
  <si>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</si>
  <si>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</si>
  <si>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</si>
  <si>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</si>
  <si>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</si>
  <si>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</si>
  <si>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</si>
  <si>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</si>
  <si>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</si>
  <si>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</si>
  <si>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</si>
  <si>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</si>
  <si>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</si>
  <si>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</si>
  <si>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</si>
  <si>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</si>
  <si>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</si>
  <si>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</si>
  <si>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</si>
  <si>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</si>
  <si>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</si>
  <si>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</si>
  <si>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</si>
  <si>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</si>
  <si>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</si>
  <si>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</si>
  <si>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</si>
  <si>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</si>
  <si>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</si>
  <si>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</si>
  <si>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</si>
  <si>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</si>
  <si>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</si>
  <si>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</si>
  <si>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</si>
  <si>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</si>
  <si>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</si>
  <si>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</si>
  <si>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</si>
  <si>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</si>
  <si>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</si>
  <si>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</si>
  <si>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</si>
  <si>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</si>
  <si>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</si>
  <si>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</si>
  <si>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</si>
  <si>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</si>
  <si>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</si>
  <si>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</si>
  <si>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</si>
  <si>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</si>
  <si>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</si>
  <si>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</si>
  <si>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</si>
  <si>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</si>
  <si>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</si>
  <si>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</si>
  <si>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</si>
  <si>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</si>
  <si>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</si>
  <si>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</si>
  <si>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</si>
  <si>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</si>
  <si>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</si>
  <si>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</si>
  <si>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</si>
  <si>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</si>
  <si>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</si>
  <si>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</si>
  <si>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</si>
  <si>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</si>
  <si>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</si>
  <si>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</si>
  <si>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</si>
  <si>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</si>
  <si>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</si>
  <si>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</si>
  <si>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</si>
  <si>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</si>
  <si>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</si>
  <si>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</si>
  <si>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</si>
  <si>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</si>
  <si>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</si>
  <si>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</si>
  <si>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</si>
  <si>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</si>
  <si>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</si>
  <si>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</si>
  <si>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</si>
  <si>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</si>
  <si>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</si>
  <si>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</si>
  <si>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</si>
  <si>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</si>
  <si>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</si>
  <si>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</si>
  <si>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</si>
  <si>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</si>
  <si>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</si>
  <si>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</si>
  <si>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</si>
  <si>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</si>
  <si>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</si>
  <si>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</si>
  <si>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</si>
  <si>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</si>
  <si>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</si>
  <si>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</si>
  <si>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</si>
  <si>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</si>
  <si>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</si>
  <si>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</si>
  <si>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</si>
  <si>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</si>
  <si>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</si>
  <si>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</si>
  <si>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</si>
  <si>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</si>
  <si>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</si>
  <si>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</si>
  <si>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</si>
  <si>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</si>
  <si>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</si>
  <si>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</si>
  <si>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</si>
  <si>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</si>
  <si>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</si>
  <si>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</si>
  <si>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</si>
  <si>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</si>
  <si>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</si>
  <si>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</si>
  <si>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</si>
  <si>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</si>
  <si>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</si>
  <si>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</si>
  <si>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</si>
  <si>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</si>
  <si>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</si>
  <si>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</si>
  <si>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</si>
  <si>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</si>
  <si>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</si>
  <si>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</si>
  <si>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</si>
  <si>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</si>
  <si>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</si>
  <si>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</si>
  <si>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</si>
  <si>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</si>
  <si>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</si>
  <si>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</si>
  <si>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</si>
  <si>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</si>
  <si>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</si>
  <si>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</si>
  <si>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</si>
  <si>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</si>
  <si>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</si>
  <si>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</si>
  <si>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</si>
  <si>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</si>
  <si>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</si>
  <si>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</si>
  <si>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</si>
  <si>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</si>
  <si>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</si>
  <si>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</si>
  <si>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</si>
  <si>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</si>
  <si>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</si>
  <si>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</si>
  <si>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</si>
  <si>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</si>
  <si>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</si>
  <si>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</si>
  <si>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</si>
  <si>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</si>
  <si>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</si>
  <si>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</si>
  <si>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</si>
  <si>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</si>
  <si>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</si>
  <si>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</si>
  <si>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</si>
  <si>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</si>
  <si>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</si>
  <si>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</si>
  <si>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</si>
  <si>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</si>
  <si>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</si>
  <si>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</si>
  <si>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</si>
  <si>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</si>
  <si>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</si>
  <si>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</si>
  <si>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</si>
  <si>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</si>
  <si>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</si>
  <si>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</si>
  <si>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</si>
  <si>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</si>
  <si>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</si>
  <si>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</si>
  <si>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</si>
  <si>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</si>
  <si>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</si>
  <si>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</si>
  <si>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</si>
  <si>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</si>
  <si>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</si>
  <si>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</si>
  <si>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</si>
  <si>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</si>
  <si>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</si>
  <si>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</si>
  <si>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</si>
  <si>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</si>
  <si>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</si>
  <si>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</si>
  <si>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</si>
  <si>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</si>
  <si>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</si>
  <si>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</si>
  <si>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</si>
  <si>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</si>
  <si>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</si>
  <si>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</si>
  <si>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</si>
  <si>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</si>
  <si>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</si>
  <si>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</si>
  <si>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</si>
  <si>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</si>
  <si>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</si>
  <si>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</si>
  <si>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</si>
  <si>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</si>
  <si>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</si>
  <si>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</si>
  <si>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</si>
  <si>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</si>
  <si>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</si>
  <si>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</si>
  <si>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</si>
  <si>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</si>
  <si>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</si>
  <si>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</si>
  <si>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</si>
  <si>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</si>
  <si>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</si>
  <si>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</si>
  <si>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</si>
  <si>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</si>
  <si>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</si>
  <si>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</si>
  <si>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</si>
  <si>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</si>
  <si>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</si>
  <si>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</si>
  <si>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</si>
  <si>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</si>
  <si>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</si>
  <si>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</si>
  <si>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</si>
  <si>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</si>
  <si>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</si>
  <si>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</si>
  <si>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</si>
  <si>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</si>
  <si>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</si>
  <si>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</si>
  <si>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</si>
  <si>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</si>
  <si>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</si>
  <si>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</si>
  <si>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</si>
  <si>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</si>
  <si>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</si>
  <si>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</si>
  <si>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</si>
  <si>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</si>
  <si>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</si>
  <si>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</si>
  <si>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</si>
  <si>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</si>
  <si>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</si>
  <si>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</si>
  <si>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</si>
  <si>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</si>
  <si>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</si>
  <si>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</si>
  <si>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</si>
  <si>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</si>
  <si>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</si>
  <si>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</si>
  <si>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</si>
  <si>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</si>
  <si>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</si>
  <si>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</si>
  <si>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</si>
  <si>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</si>
  <si>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</si>
  <si>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</si>
  <si>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</si>
  <si>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</si>
  <si>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</si>
  <si>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</si>
  <si>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</si>
  <si>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</si>
  <si>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</si>
  <si>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</si>
  <si>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</si>
  <si>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</si>
  <si>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</si>
  <si>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</si>
  <si>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</si>
  <si>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</si>
  <si>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</si>
  <si>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</si>
  <si>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</si>
  <si>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</si>
  <si>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</si>
  <si>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</si>
  <si>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</si>
  <si>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</si>
  <si>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</si>
  <si>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</si>
  <si>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</si>
  <si>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</si>
  <si>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</si>
  <si>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</si>
  <si>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</si>
  <si>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</si>
  <si>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</si>
  <si>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</si>
  <si>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</si>
  <si>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</si>
  <si>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</si>
  <si>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</si>
  <si>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</si>
  <si>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</si>
  <si>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</si>
  <si>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</si>
  <si>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</si>
  <si>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</si>
  <si>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</si>
  <si>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</si>
  <si>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</si>
  <si>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</si>
  <si>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</si>
  <si>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</si>
  <si>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</si>
  <si>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</si>
  <si>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</si>
  <si>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</si>
  <si>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</si>
  <si>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</si>
  <si>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</si>
  <si>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</si>
  <si>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</si>
  <si>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</si>
  <si>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</si>
  <si>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</si>
  <si>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</si>
  <si>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</si>
  <si>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</si>
  <si>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</si>
  <si>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</si>
  <si>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</si>
  <si>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</si>
  <si>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</si>
  <si>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</si>
  <si>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</si>
  <si>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</si>
  <si>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</si>
  <si>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</si>
  <si>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</si>
  <si>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</si>
  <si>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</si>
  <si>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</si>
  <si>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</si>
  <si>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</si>
  <si>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</si>
  <si>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</si>
  <si>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</si>
  <si>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</si>
  <si>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</si>
  <si>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</si>
  <si>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</si>
  <si>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</si>
  <si>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</si>
  <si>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</si>
  <si>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</si>
  <si>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</si>
  <si>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</si>
  <si>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</si>
  <si>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</si>
  <si>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</si>
  <si>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</si>
  <si>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</si>
  <si>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</si>
  <si>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</si>
  <si>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</si>
  <si>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</si>
  <si>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</si>
  <si>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</si>
  <si>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</si>
  <si>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</si>
  <si>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</si>
  <si>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</si>
  <si>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</si>
  <si>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</si>
  <si>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</si>
  <si>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</si>
  <si>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</si>
  <si>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</si>
  <si>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</si>
  <si>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</si>
  <si>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</si>
  <si>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</si>
  <si>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</si>
  <si>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</si>
  <si>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</si>
  <si>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</si>
  <si>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</si>
  <si>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</si>
  <si>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</si>
  <si>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</si>
  <si>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</si>
  <si>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</si>
  <si>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</si>
  <si>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</si>
  <si>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</si>
  <si>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</si>
  <si>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</si>
  <si>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</si>
  <si>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</si>
  <si>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</si>
  <si>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</si>
  <si>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</si>
  <si>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</si>
  <si>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</si>
  <si>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</si>
  <si>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</si>
  <si>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</si>
  <si>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</si>
  <si>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</si>
  <si>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</si>
  <si>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</si>
  <si>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</si>
  <si>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</si>
  <si>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</si>
  <si>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</si>
  <si>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</si>
  <si>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</si>
  <si>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</si>
  <si>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</si>
  <si>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</si>
  <si>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</si>
  <si>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</si>
  <si>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</si>
  <si>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</si>
  <si>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</si>
  <si>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</si>
  <si>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</si>
  <si>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</si>
  <si>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</si>
  <si>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</si>
  <si>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</si>
  <si>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</si>
  <si>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</si>
  <si>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</si>
  <si>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</si>
  <si>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</si>
  <si>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</si>
  <si>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</si>
  <si>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</si>
  <si>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</si>
  <si>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</si>
  <si>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</si>
  <si>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</si>
  <si>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</si>
  <si>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</si>
  <si>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</si>
  <si>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</si>
  <si>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</si>
  <si>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</si>
  <si>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</si>
  <si>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</si>
  <si>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</si>
  <si>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</si>
  <si>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</si>
  <si>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</si>
  <si>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</si>
  <si>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</si>
  <si>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</si>
  <si>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</si>
  <si>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</si>
  <si>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</si>
  <si>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</si>
  <si>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</si>
  <si>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</si>
  <si>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</si>
  <si>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</si>
  <si>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</si>
  <si>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</si>
  <si>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</si>
  <si>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</si>
  <si>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</si>
  <si>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</si>
  <si>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</si>
  <si>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</si>
  <si>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</si>
  <si>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</si>
  <si>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</si>
  <si>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</si>
  <si>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</si>
  <si>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</si>
  <si>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</si>
  <si>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</si>
  <si>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</si>
  <si>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</si>
  <si>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</si>
  <si>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</si>
  <si>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</si>
  <si>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</si>
  <si>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</si>
  <si>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</si>
  <si>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</si>
  <si>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</si>
  <si>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</si>
  <si>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</si>
  <si>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</si>
  <si>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</si>
  <si>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</si>
  <si>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</si>
  <si>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</si>
  <si>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</si>
  <si>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</si>
  <si>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</si>
  <si>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</si>
  <si>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</si>
  <si>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</si>
  <si>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</si>
  <si>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</si>
  <si>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</si>
  <si>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</si>
  <si>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</si>
  <si>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</si>
  <si>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</si>
  <si>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</si>
  <si>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</si>
  <si>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</si>
  <si>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</si>
  <si>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</si>
  <si>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</si>
  <si>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</si>
  <si>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</si>
  <si>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</si>
  <si>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</si>
  <si>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</si>
  <si>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</si>
  <si>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</si>
  <si>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</si>
  <si>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</si>
  <si>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</si>
  <si>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</si>
  <si>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</si>
  <si>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</si>
  <si>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</si>
  <si>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</si>
  <si>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</si>
  <si>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</si>
  <si>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</si>
  <si>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</si>
  <si>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</si>
  <si>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</si>
  <si>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</si>
  <si>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</si>
  <si>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</si>
  <si>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</si>
  <si>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</si>
  <si>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</si>
  <si>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</si>
  <si>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</si>
  <si>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</si>
  <si>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</si>
  <si>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</si>
  <si>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</si>
  <si>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</si>
  <si>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</si>
  <si>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</si>
  <si>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</si>
  <si>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</si>
  <si>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</si>
  <si>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</si>
  <si>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</si>
  <si>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</si>
  <si>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</si>
  <si>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</si>
  <si>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</si>
  <si>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</si>
  <si>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</si>
  <si>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</si>
  <si>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</si>
  <si>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</si>
  <si>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</si>
  <si>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</si>
  <si>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</si>
  <si>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</si>
  <si>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</si>
  <si>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</si>
  <si>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</si>
  <si>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</si>
  <si>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</si>
  <si>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</si>
  <si>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</si>
  <si>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</si>
  <si>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</si>
  <si>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</si>
  <si>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</si>
  <si>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</si>
  <si>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</si>
  <si>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</si>
  <si>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</si>
  <si>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</si>
  <si>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</si>
  <si>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</si>
  <si>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</si>
  <si>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</si>
  <si>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</si>
  <si>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</si>
  <si>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</si>
  <si>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</si>
  <si>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</si>
  <si>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</si>
  <si>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</si>
  <si>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</si>
  <si>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</si>
  <si>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</si>
  <si>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</si>
  <si>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</si>
  <si>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</si>
  <si>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</si>
  <si>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</si>
  <si>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</si>
  <si>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</si>
  <si>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</si>
  <si>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</si>
  <si>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</si>
  <si>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</si>
  <si>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</si>
  <si>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</si>
  <si>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</si>
  <si>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</si>
  <si>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</si>
  <si>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</si>
  <si>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</si>
  <si>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</si>
  <si>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</si>
  <si>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</si>
  <si>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</si>
  <si>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</si>
  <si>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</si>
  <si>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</si>
  <si>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</si>
  <si>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</si>
  <si>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</si>
  <si>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</si>
  <si>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</si>
  <si>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</si>
  <si>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</si>
  <si>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</si>
  <si>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</si>
  <si>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</si>
  <si>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</si>
  <si>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</si>
  <si>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</si>
  <si>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</si>
  <si>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</si>
  <si>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</si>
  <si>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</si>
  <si>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</si>
  <si>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</si>
  <si>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</si>
  <si>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</si>
  <si>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</si>
  <si>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</si>
  <si>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</si>
  <si>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</si>
  <si>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</si>
  <si>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</si>
  <si>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</si>
  <si>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</si>
  <si>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</si>
  <si>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</si>
  <si>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</si>
  <si>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</si>
  <si>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</si>
  <si>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</si>
  <si>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</si>
  <si>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</si>
  <si>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</si>
  <si>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</si>
  <si>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</si>
  <si>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</si>
  <si>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</si>
  <si>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</si>
  <si>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</si>
  <si>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</si>
  <si>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</si>
  <si>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</si>
  <si>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</si>
  <si>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</si>
  <si>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</si>
  <si>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</si>
  <si>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</si>
  <si>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</si>
  <si>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</si>
  <si>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</si>
  <si>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</si>
  <si>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</si>
  <si>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</si>
  <si>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</si>
  <si>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</si>
  <si>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</si>
  <si>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</si>
  <si>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</si>
  <si>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</si>
  <si>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</si>
  <si>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</si>
  <si>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</si>
  <si>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</si>
  <si>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</si>
  <si>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</si>
  <si>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</si>
  <si>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</si>
  <si>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</si>
  <si>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</si>
  <si>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</si>
  <si>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</si>
  <si>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</si>
  <si>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</si>
  <si>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</si>
  <si>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</si>
  <si>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</si>
  <si>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</si>
  <si>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</si>
  <si>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</si>
  <si>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</si>
  <si>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</si>
  <si>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</si>
  <si>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</si>
  <si>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</si>
  <si>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</si>
  <si>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</si>
  <si>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</si>
  <si>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</si>
  <si>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</si>
  <si>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</si>
  <si>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</si>
  <si>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</si>
  <si>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</si>
  <si>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</si>
  <si>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</si>
  <si>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</si>
  <si>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</si>
  <si>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</si>
  <si>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</si>
  <si>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</si>
  <si>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</si>
  <si>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</si>
  <si>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</si>
  <si>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</si>
  <si>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</si>
  <si>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</si>
  <si>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</si>
  <si>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</si>
  <si>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</si>
  <si>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</si>
  <si>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</si>
  <si>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</si>
  <si>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</si>
  <si>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</si>
  <si>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</si>
  <si>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</si>
  <si>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</si>
  <si>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</si>
  <si>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</si>
  <si>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</si>
  <si>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</si>
  <si>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</si>
  <si>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</si>
  <si>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</si>
  <si>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</si>
  <si>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</si>
  <si>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</si>
  <si>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</si>
  <si>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</si>
  <si>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</si>
  <si>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</si>
  <si>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</si>
  <si>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</si>
  <si>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</si>
  <si>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</si>
  <si>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</si>
  <si>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</si>
  <si>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</si>
  <si>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</si>
  <si>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</si>
  <si>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</si>
  <si>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</si>
  <si>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</si>
  <si>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</si>
  <si>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</si>
  <si>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</si>
  <si>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</si>
  <si>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</si>
  <si>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</si>
  <si>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</si>
  <si>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</si>
  <si>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</si>
  <si>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</si>
  <si>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</si>
  <si>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</si>
  <si>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</si>
  <si>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</si>
  <si>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</si>
  <si>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</si>
  <si>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</si>
  <si>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</si>
  <si>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</si>
  <si>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</si>
  <si>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</si>
  <si>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</si>
  <si>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</si>
  <si>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</si>
  <si>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</si>
  <si>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</si>
  <si>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</si>
  <si>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</si>
  <si>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</si>
  <si>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</si>
  <si>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</si>
  <si>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</si>
  <si>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</si>
  <si>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</si>
  <si>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</si>
  <si>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</si>
  <si>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</si>
  <si>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</si>
  <si>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</si>
  <si>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</si>
  <si>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</si>
  <si>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</si>
  <si>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</si>
  <si>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</si>
  <si>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</si>
  <si>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</si>
  <si>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</si>
  <si>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</si>
  <si>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</si>
  <si>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</si>
  <si>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</si>
  <si>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</si>
  <si>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</si>
  <si>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</si>
  <si>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</si>
  <si>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</si>
  <si>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</si>
  <si>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</si>
  <si>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</si>
  <si>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</si>
  <si>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</si>
  <si>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</si>
  <si>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</si>
  <si>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</si>
  <si>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</si>
  <si>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</si>
  <si>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</si>
  <si>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</si>
  <si>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</si>
  <si>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</si>
  <si>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</si>
  <si>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</si>
  <si>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</si>
  <si>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</si>
  <si>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</si>
  <si>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</si>
  <si>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</si>
  <si>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</si>
  <si>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</si>
  <si>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</si>
  <si>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</si>
  <si>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</si>
  <si>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</si>
  <si>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</si>
  <si>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</si>
  <si>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</si>
  <si>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</si>
  <si>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</si>
  <si>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</si>
  <si>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</si>
  <si>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</si>
  <si>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</si>
  <si>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</si>
  <si>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</si>
  <si>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</si>
  <si>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</si>
  <si>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</si>
  <si>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</si>
  <si>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</si>
  <si>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</si>
  <si>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</si>
  <si>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</si>
  <si>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</si>
  <si>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</si>
  <si>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</si>
  <si>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</si>
  <si>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</si>
  <si>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</si>
  <si>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</si>
  <si>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</si>
  <si>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</si>
  <si>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</si>
  <si>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</si>
  <si>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</si>
  <si>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</si>
  <si>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</si>
  <si>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</si>
  <si>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</si>
  <si>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</si>
  <si>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</si>
  <si>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</si>
  <si>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</si>
  <si>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</si>
  <si>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</si>
  <si>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</si>
  <si>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</si>
  <si>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</si>
  <si>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</si>
  <si>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</si>
  <si>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</si>
  <si>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</si>
  <si>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</si>
  <si>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</si>
  <si>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</si>
  <si>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</si>
  <si>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</si>
  <si>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</si>
  <si>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</si>
  <si>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</si>
  <si>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</si>
  <si>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</si>
  <si>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</si>
  <si>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</si>
  <si>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</si>
  <si>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</si>
  <si>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</si>
  <si>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</si>
  <si>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</si>
  <si>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</si>
  <si>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</si>
  <si>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</si>
  <si>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</si>
  <si>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</si>
  <si>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</si>
  <si>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</si>
  <si>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</si>
  <si>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</si>
  <si>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</si>
  <si>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</si>
  <si>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</si>
  <si>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</si>
  <si>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</si>
  <si>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</si>
  <si>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</si>
  <si>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</si>
  <si>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</si>
  <si>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</si>
  <si>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</si>
  <si>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</si>
  <si>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</si>
  <si>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</si>
  <si>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</si>
  <si>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</si>
  <si>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</si>
  <si>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</si>
  <si>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</si>
  <si>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</si>
  <si>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</si>
  <si>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</si>
  <si>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</si>
  <si>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</si>
  <si>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</si>
  <si>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</si>
  <si>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</si>
  <si>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</si>
  <si>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</si>
  <si>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</si>
  <si>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</si>
  <si>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</si>
  <si>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</si>
  <si>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</si>
  <si>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</si>
  <si>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</si>
  <si>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</si>
  <si>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</si>
  <si>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</si>
  <si>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</si>
  <si>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</si>
  <si>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</si>
  <si>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</si>
  <si>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</si>
  <si>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</si>
  <si>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</si>
  <si>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</si>
  <si>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</si>
  <si>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</si>
  <si>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</si>
  <si>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</si>
  <si>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</si>
  <si>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</si>
  <si>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</si>
  <si>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</si>
  <si>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</si>
  <si>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</si>
  <si>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</si>
  <si>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</si>
  <si>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</si>
  <si>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</si>
  <si>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</si>
  <si>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</si>
  <si>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</si>
  <si>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</si>
  <si>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</si>
  <si>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</si>
  <si>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</si>
  <si>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</si>
  <si>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</si>
  <si>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</si>
  <si>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</si>
  <si>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</si>
  <si>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</si>
  <si>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</si>
  <si>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</si>
  <si>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</si>
  <si>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</si>
  <si>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</si>
  <si>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</si>
  <si>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</si>
  <si>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</si>
  <si>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</si>
  <si>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</si>
  <si>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</si>
  <si>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</si>
  <si>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</si>
  <si>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</si>
  <si>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</si>
  <si>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</si>
  <si>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</si>
  <si>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</si>
  <si>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</si>
  <si>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</si>
  <si>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</si>
  <si>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</si>
  <si>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</si>
  <si>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</si>
  <si>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</si>
  <si>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</si>
  <si>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</si>
  <si>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</si>
  <si>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</si>
  <si>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</si>
  <si>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</si>
  <si>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</si>
  <si>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</si>
  <si>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</si>
  <si>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</si>
  <si>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</si>
  <si>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</si>
  <si>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</si>
  <si>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</si>
  <si>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</si>
  <si>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</si>
  <si>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</si>
  <si>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</si>
  <si>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</si>
  <si>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</si>
  <si>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</si>
  <si>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</si>
  <si>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</si>
  <si>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</si>
  <si>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</si>
  <si>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</si>
  <si>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</si>
  <si>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</si>
  <si>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</si>
  <si>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</si>
  <si>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</si>
  <si>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</si>
  <si>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</si>
  <si>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</si>
  <si>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</si>
  <si>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</si>
  <si>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</si>
  <si>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</si>
  <si>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</si>
  <si>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</si>
  <si>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</si>
  <si>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</si>
  <si>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</si>
  <si>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</si>
  <si>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</si>
  <si>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</si>
  <si>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</si>
  <si>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</si>
  <si>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</si>
  <si>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</si>
  <si>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</si>
  <si>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</si>
  <si>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</si>
  <si>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</si>
  <si>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</si>
  <si>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</si>
  <si>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</si>
  <si>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</si>
  <si>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</si>
  <si>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</si>
  <si>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</si>
  <si>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</si>
  <si>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</si>
  <si>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</si>
  <si>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</si>
  <si>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</si>
  <si>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</si>
  <si>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</si>
  <si>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</si>
  <si>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</si>
  <si>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</si>
  <si>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</si>
  <si>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</si>
  <si>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</si>
  <si>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</si>
  <si>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</si>
  <si>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</si>
  <si>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</si>
  <si>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</si>
  <si>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</si>
  <si>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</si>
  <si>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</si>
  <si>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</si>
  <si>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</si>
  <si>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</si>
  <si>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</si>
  <si>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</si>
  <si>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</si>
  <si>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</si>
  <si>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</si>
  <si>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</si>
  <si>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</si>
  <si>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</si>
  <si>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</si>
  <si>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</si>
  <si>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</si>
  <si>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</si>
  <si>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</si>
  <si>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</si>
  <si>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</si>
  <si>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</si>
  <si>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</si>
  <si>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</si>
  <si>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</si>
  <si>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</si>
  <si>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</si>
  <si>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</si>
  <si>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</si>
  <si>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</si>
  <si>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</si>
  <si>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</si>
  <si>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</si>
  <si>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</si>
  <si>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</si>
  <si>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</si>
  <si>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</si>
  <si>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</si>
  <si>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</si>
  <si>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</si>
  <si>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</si>
  <si>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</si>
  <si>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</si>
  <si>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</si>
  <si>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</si>
  <si>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</si>
  <si>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</si>
  <si>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</si>
  <si>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</si>
  <si>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</si>
  <si>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</si>
  <si>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</si>
  <si>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</si>
  <si>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</si>
  <si>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</si>
  <si>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</si>
  <si>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</si>
  <si>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</si>
  <si>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</si>
  <si>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</si>
  <si>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</si>
  <si>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</si>
  <si>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</si>
  <si>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</si>
  <si>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</si>
  <si>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</si>
  <si>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</si>
  <si>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</si>
  <si>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</si>
  <si>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</si>
  <si>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</si>
  <si>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</si>
  <si>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</si>
  <si>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</si>
  <si>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</si>
  <si>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</si>
  <si>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</si>
  <si>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</si>
  <si>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</si>
  <si>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</si>
  <si>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</si>
  <si>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</si>
  <si>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</si>
  <si>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</si>
  <si>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</si>
  <si>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</si>
  <si>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</si>
  <si>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</si>
  <si>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</si>
  <si>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</si>
  <si>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</si>
  <si>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</si>
  <si>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</si>
  <si>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</si>
  <si>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</si>
  <si>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</si>
  <si>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</si>
  <si>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</si>
  <si>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</si>
  <si>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</si>
  <si>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</si>
  <si>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</si>
  <si>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</si>
  <si>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</si>
  <si>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</si>
  <si>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</si>
  <si>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</si>
  <si>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</si>
  <si>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</si>
  <si>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</si>
  <si>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</si>
  <si>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</si>
  <si>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</si>
  <si>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</si>
  <si>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</si>
  <si>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</si>
  <si>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</si>
  <si>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</si>
  <si>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</si>
  <si>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</si>
  <si>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</si>
  <si>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</si>
  <si>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</si>
  <si>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</si>
  <si>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</si>
  <si>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</si>
  <si>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</si>
  <si>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</si>
  <si>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</si>
  <si>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</si>
  <si>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</si>
  <si>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</si>
  <si>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</si>
  <si>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</si>
  <si>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</si>
  <si>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</si>
  <si>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</si>
  <si>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</si>
  <si>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</si>
  <si>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</si>
  <si>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</si>
  <si>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</si>
  <si>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</si>
  <si>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</si>
  <si>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</si>
  <si>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</si>
  <si>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</si>
  <si>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</si>
  <si>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</si>
  <si>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</si>
  <si>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</si>
  <si>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</si>
  <si>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</si>
  <si>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</si>
  <si>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</si>
  <si>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</si>
  <si>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</si>
  <si>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</si>
  <si>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</si>
  <si>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</si>
  <si>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</si>
  <si>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</si>
  <si>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</si>
  <si>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</si>
  <si>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</si>
  <si>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</si>
  <si>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</si>
  <si>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</si>
  <si>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</si>
  <si>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</si>
  <si>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</si>
  <si>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</si>
  <si>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</si>
  <si>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</si>
  <si>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</si>
  <si>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</si>
  <si>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</si>
  <si>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</si>
  <si>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</si>
  <si>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</si>
  <si>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</si>
  <si>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</si>
  <si>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</si>
  <si>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</si>
  <si>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</si>
  <si>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</si>
  <si>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</si>
  <si>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</si>
  <si>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</si>
  <si>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</si>
  <si>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</si>
  <si>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</si>
  <si>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</si>
  <si>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</si>
  <si>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</si>
  <si>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</si>
  <si>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</si>
  <si>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</si>
  <si>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</si>
  <si>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</si>
  <si>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</si>
  <si>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</si>
  <si>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</si>
  <si>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</si>
  <si>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</si>
  <si>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</si>
  <si>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</si>
  <si>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</si>
  <si>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</si>
  <si>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</si>
  <si>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</si>
  <si>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</si>
  <si>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</si>
  <si>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</si>
  <si>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</si>
  <si>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</si>
  <si>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</si>
  <si>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</si>
  <si>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</si>
  <si>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</si>
  <si>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</si>
  <si>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</si>
  <si>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</si>
  <si>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</si>
  <si>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</si>
  <si>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</si>
  <si>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</si>
  <si>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</si>
  <si>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</si>
  <si>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</si>
  <si>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</si>
  <si>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</si>
  <si>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</si>
  <si>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</si>
  <si>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</si>
  <si>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</si>
  <si>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</si>
  <si>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</si>
  <si>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</si>
  <si>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</si>
  <si>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</si>
  <si>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</si>
  <si>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</si>
  <si>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</si>
  <si>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</si>
  <si>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</si>
  <si>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</si>
  <si>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</si>
  <si>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</si>
  <si>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</si>
  <si>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</si>
  <si>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</si>
  <si>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</si>
  <si>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</si>
  <si>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</si>
  <si>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</si>
  <si>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</si>
  <si>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</si>
  <si>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</si>
  <si>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</si>
  <si>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</si>
  <si>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</si>
  <si>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</si>
  <si>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</si>
  <si>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</si>
  <si>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</si>
  <si>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</si>
  <si>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</si>
  <si>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</si>
  <si>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</si>
  <si>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</si>
  <si>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</si>
  <si>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</si>
  <si>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</si>
  <si>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</si>
  <si>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</si>
  <si>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</si>
  <si>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</si>
  <si>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</si>
  <si>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</si>
  <si>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</si>
  <si>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</si>
  <si>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</si>
  <si>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</si>
  <si>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</si>
  <si>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</si>
  <si>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</si>
  <si>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</si>
  <si>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</si>
  <si>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</si>
  <si>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</si>
  <si>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</si>
  <si>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</si>
  <si>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</si>
  <si>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</si>
  <si>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</si>
  <si>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</si>
  <si>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</si>
  <si>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</si>
  <si>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</si>
  <si>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</si>
  <si>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</si>
  <si>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</si>
  <si>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</si>
  <si>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</si>
  <si>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</si>
  <si>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</si>
  <si>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</si>
  <si>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</si>
  <si>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</si>
  <si>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</si>
  <si>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</si>
  <si>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</si>
  <si>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</si>
  <si>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</si>
  <si>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</si>
  <si>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</si>
  <si>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</si>
  <si>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</si>
  <si>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</si>
  <si>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</si>
  <si>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</si>
  <si>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</si>
  <si>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</si>
  <si>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</si>
  <si>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</si>
  <si>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</si>
  <si>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</si>
  <si>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</si>
  <si>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</si>
  <si>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</si>
  <si>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</si>
  <si>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</si>
  <si>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</si>
  <si>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</si>
  <si>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</si>
  <si>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</si>
  <si>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</si>
  <si>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</si>
  <si>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</si>
  <si>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</si>
  <si>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</si>
  <si>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</si>
  <si>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</si>
  <si>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</si>
  <si>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</si>
  <si>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</si>
  <si>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</si>
  <si>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</si>
  <si>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</si>
  <si>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</si>
  <si>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</si>
  <si>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</si>
  <si>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</si>
  <si>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</si>
  <si>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</si>
  <si>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</si>
  <si>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</si>
  <si>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</si>
  <si>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</si>
  <si>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</si>
  <si>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</si>
  <si>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</si>
  <si>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</si>
  <si>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</si>
  <si>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</si>
  <si>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</si>
  <si>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</si>
  <si>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</si>
  <si>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</si>
  <si>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</si>
  <si>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</si>
  <si>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</si>
  <si>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</si>
  <si>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</si>
  <si>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</si>
  <si>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</si>
  <si>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</si>
  <si>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</si>
  <si>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</si>
  <si>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</si>
  <si>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</si>
  <si>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</si>
  <si>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</si>
  <si>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</si>
  <si>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</si>
  <si>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</si>
  <si>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</si>
  <si>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</si>
  <si>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</si>
  <si>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</si>
  <si>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</si>
  <si>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</si>
  <si>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</si>
  <si>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</si>
  <si>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</si>
  <si>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</si>
  <si>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</si>
  <si>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</si>
  <si>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</si>
  <si>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</si>
  <si>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</si>
  <si>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</si>
  <si>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</si>
  <si>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</si>
  <si>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</si>
  <si>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</si>
  <si>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</si>
  <si>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</si>
  <si>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</si>
  <si>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</si>
  <si>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</si>
  <si>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</si>
  <si>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</si>
  <si>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</si>
  <si>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</si>
  <si>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</si>
  <si>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</si>
  <si>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</si>
  <si>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</si>
  <si>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</si>
  <si>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</si>
  <si>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</si>
  <si>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</si>
  <si>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</si>
  <si>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</si>
  <si>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</si>
  <si>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</si>
  <si>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</si>
  <si>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</si>
  <si>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</si>
  <si>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</si>
  <si>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</si>
  <si>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</si>
  <si>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</si>
  <si>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</si>
  <si>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</si>
  <si>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</si>
  <si>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</si>
  <si>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</si>
  <si>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</si>
  <si>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</si>
  <si>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</si>
  <si>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</si>
  <si>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</si>
  <si>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</si>
  <si>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</si>
  <si>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</si>
  <si>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</si>
  <si>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</si>
  <si>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</si>
  <si>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</si>
  <si>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</si>
  <si>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</si>
  <si>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</si>
  <si>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</si>
  <si>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</si>
  <si>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</si>
  <si>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</si>
  <si>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</si>
  <si>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</si>
  <si>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</si>
  <si>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</si>
  <si>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</si>
  <si>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</si>
  <si>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</si>
  <si>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</si>
  <si>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</si>
  <si>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</si>
  <si>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</si>
  <si>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</si>
  <si>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</si>
  <si>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</si>
  <si>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</si>
  <si>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</si>
  <si>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</si>
  <si>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</si>
  <si>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</si>
  <si>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</si>
  <si>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</si>
  <si>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</si>
  <si>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</si>
  <si>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</si>
  <si>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</si>
  <si>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</si>
  <si>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</si>
  <si>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</si>
  <si>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</si>
  <si>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</si>
  <si>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</si>
  <si>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</si>
  <si>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</si>
  <si>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</si>
  <si>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</si>
  <si>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</si>
  <si>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</si>
  <si>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</si>
  <si>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</si>
  <si>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</si>
  <si>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</si>
  <si>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</si>
  <si>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</si>
  <si>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</si>
  <si>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</si>
  <si>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</si>
  <si>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</si>
  <si>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</si>
  <si>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</si>
  <si>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</si>
  <si>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</si>
  <si>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</si>
  <si>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</si>
  <si>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</si>
  <si>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</si>
  <si>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</si>
  <si>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</si>
  <si>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</si>
  <si>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</si>
  <si>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</si>
  <si>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</si>
  <si>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</si>
  <si>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</si>
  <si>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</si>
  <si>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</si>
  <si>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</si>
  <si>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</si>
  <si>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</si>
  <si>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</si>
  <si>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</si>
  <si>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</si>
  <si>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</si>
  <si>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</si>
  <si>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</si>
  <si>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</si>
  <si>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</si>
  <si>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</si>
  <si>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</si>
  <si>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</si>
  <si>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</si>
  <si>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</si>
  <si>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</si>
  <si>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</si>
  <si>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</si>
  <si>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</si>
  <si>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</si>
  <si>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</si>
  <si>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</si>
  <si>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</si>
  <si>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</si>
  <si>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</si>
  <si>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</si>
  <si>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</si>
  <si>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</si>
  <si>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</si>
  <si>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</si>
  <si>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</si>
  <si>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</si>
  <si>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</si>
  <si>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</si>
  <si>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</si>
  <si>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</si>
  <si>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</si>
  <si>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</si>
  <si>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</si>
  <si>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</si>
  <si>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</si>
  <si>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</si>
  <si>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</si>
  <si>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</si>
  <si>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</si>
  <si>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</si>
  <si>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</si>
  <si>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</si>
  <si>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</si>
  <si>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</si>
  <si>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</si>
  <si>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</si>
  <si>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</si>
  <si>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</si>
  <si>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</si>
  <si>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</si>
  <si>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</si>
  <si>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</si>
  <si>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</si>
  <si>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</si>
  <si>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</si>
  <si>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</si>
  <si>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</si>
  <si>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</si>
  <si>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</si>
  <si>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</si>
  <si>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</si>
  <si>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</si>
  <si>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</si>
  <si>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</si>
  <si>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</si>
  <si>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</si>
  <si>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</si>
  <si>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</si>
  <si>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</si>
  <si>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</si>
  <si>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</si>
  <si>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</si>
  <si>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</si>
  <si>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</si>
  <si>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</si>
  <si>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</si>
  <si>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</si>
  <si>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</si>
  <si>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</si>
  <si>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</si>
  <si>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</si>
  <si>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</si>
  <si>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</si>
  <si>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</si>
  <si>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</si>
  <si>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</si>
  <si>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</si>
  <si>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</si>
  <si>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</si>
  <si>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</si>
  <si>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</si>
  <si>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</si>
  <si>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</si>
  <si>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</si>
  <si>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</si>
  <si>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</si>
  <si>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</si>
  <si>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</si>
  <si>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</si>
  <si>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</si>
  <si>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</si>
  <si>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</si>
  <si>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</si>
  <si>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</si>
  <si>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</si>
  <si>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</si>
  <si>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</si>
  <si>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</si>
  <si>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</si>
  <si>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</si>
  <si>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</si>
  <si>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</si>
  <si>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</si>
  <si>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</si>
  <si>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</si>
  <si>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</si>
  <si>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</si>
  <si>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</si>
  <si>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</si>
  <si>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</si>
  <si>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</si>
  <si>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</si>
  <si>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</si>
  <si>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</si>
  <si>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</si>
  <si>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</si>
  <si>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</si>
  <si>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</si>
  <si>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</si>
  <si>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</si>
  <si>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</si>
  <si>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</si>
  <si>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</si>
  <si>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</si>
  <si>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</si>
  <si>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</si>
  <si>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</si>
  <si>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</si>
  <si>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</si>
  <si>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</si>
  <si>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</si>
  <si>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</si>
  <si>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</si>
  <si>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</si>
  <si>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</si>
  <si>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</si>
  <si>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</si>
  <si>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</si>
  <si>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</si>
  <si>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</si>
  <si>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</si>
  <si>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</si>
  <si>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</si>
  <si>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</si>
  <si>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</si>
  <si>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</si>
  <si>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</si>
  <si>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</si>
  <si>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</si>
  <si>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</si>
  <si>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</si>
  <si>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</si>
  <si>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</si>
  <si>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</si>
  <si>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</si>
  <si>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</si>
  <si>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</si>
  <si>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</si>
  <si>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</si>
  <si>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</si>
  <si>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</si>
  <si>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</si>
  <si>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</si>
  <si>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</si>
  <si>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</si>
  <si>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</si>
  <si>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</si>
  <si>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</si>
  <si>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</si>
  <si>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</si>
  <si>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</si>
  <si>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</si>
  <si>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</si>
  <si>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</si>
  <si>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</si>
  <si>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</si>
  <si>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</si>
  <si>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</si>
  <si>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</si>
  <si>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</si>
  <si>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</si>
  <si>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</si>
  <si>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</si>
  <si>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</si>
  <si>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</si>
  <si>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</si>
  <si>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</si>
  <si>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</si>
  <si>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</si>
  <si>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</si>
  <si>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</si>
  <si>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</si>
  <si>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</si>
  <si>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</si>
  <si>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</si>
  <si>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</si>
  <si>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</si>
  <si>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</si>
  <si>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</si>
  <si>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</si>
  <si>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</si>
  <si>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</si>
  <si>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</si>
  <si>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</si>
  <si>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</si>
  <si>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</si>
  <si>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</si>
  <si>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</si>
  <si>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</si>
  <si>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</si>
  <si>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</si>
  <si>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</si>
  <si>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</si>
  <si>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</si>
  <si>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</si>
  <si>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</si>
  <si>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</si>
  <si>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</si>
  <si>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</si>
  <si>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</si>
  <si>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</si>
  <si>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</si>
  <si>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</si>
  <si>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</si>
  <si>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</si>
  <si>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</si>
  <si>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</si>
  <si>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</si>
  <si>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</si>
  <si>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</si>
  <si>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</si>
  <si>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</si>
  <si>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</si>
  <si>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</si>
  <si>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</si>
  <si>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</si>
  <si>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</si>
  <si>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</si>
  <si>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</si>
  <si>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</si>
  <si>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</si>
  <si>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</si>
  <si>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</si>
  <si>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</si>
  <si>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</si>
  <si>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</si>
  <si>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</si>
  <si>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</si>
  <si>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</si>
  <si>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</si>
  <si>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</si>
  <si>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</si>
  <si>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</si>
  <si>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</si>
  <si>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</si>
  <si>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</si>
  <si>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</si>
  <si>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</si>
  <si>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</si>
  <si>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</si>
  <si>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</si>
  <si>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</si>
  <si>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</si>
  <si>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</si>
  <si>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</si>
  <si>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</si>
  <si>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</si>
  <si>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</si>
  <si>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</si>
  <si>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</si>
  <si>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</si>
  <si>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</si>
  <si>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</si>
  <si>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</si>
  <si>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</si>
  <si>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</si>
  <si>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</si>
  <si>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</si>
  <si>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</si>
  <si>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</si>
  <si>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</si>
  <si>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</si>
  <si>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</si>
  <si>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</si>
  <si>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</si>
  <si>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</si>
  <si>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</si>
  <si>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</si>
  <si>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</si>
  <si>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</si>
  <si>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</si>
  <si>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</si>
  <si>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</si>
  <si>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</si>
  <si>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</si>
  <si>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</si>
  <si>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</si>
  <si>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</si>
  <si>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</si>
  <si>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</si>
  <si>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</si>
  <si>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</si>
  <si>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</si>
  <si>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</si>
  <si>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</si>
  <si>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</si>
  <si>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</si>
  <si>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</si>
  <si>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</si>
  <si>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</si>
  <si>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</si>
  <si>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</si>
  <si>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</si>
  <si>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</si>
  <si>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</si>
  <si>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</si>
  <si>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</si>
  <si>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</si>
  <si>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</si>
  <si>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</si>
  <si>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</si>
  <si>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</si>
  <si>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</si>
  <si>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</si>
  <si>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</si>
  <si>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</si>
  <si>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</si>
  <si>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</si>
  <si>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</si>
  <si>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</si>
  <si>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</si>
  <si>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</si>
  <si>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</si>
  <si>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</si>
  <si>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</si>
  <si>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</si>
  <si>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</si>
  <si>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</si>
  <si>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</si>
  <si>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</si>
  <si>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</si>
  <si>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</si>
  <si>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</si>
  <si>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</si>
  <si>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</si>
  <si>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</si>
  <si>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</si>
  <si>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</si>
  <si>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</si>
  <si>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</si>
  <si>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</si>
  <si>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</si>
  <si>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</si>
  <si>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</si>
  <si>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</si>
  <si>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</si>
  <si>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</si>
  <si>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</si>
  <si>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</si>
  <si>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</si>
  <si>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</si>
  <si>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</si>
  <si>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</si>
  <si>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</si>
  <si>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</si>
  <si>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</si>
  <si>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</si>
  <si>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</si>
  <si>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</si>
  <si>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</si>
  <si>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</si>
  <si>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</si>
  <si>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</si>
  <si>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</si>
  <si>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</si>
  <si>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</si>
  <si>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</si>
  <si>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</si>
  <si>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</si>
  <si>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</si>
  <si>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</si>
  <si>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</si>
  <si>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</si>
  <si>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</si>
  <si>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</si>
  <si>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</si>
  <si>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</si>
  <si>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</si>
  <si>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</si>
  <si>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</si>
  <si>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</si>
  <si>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</si>
  <si>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</si>
  <si>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</si>
  <si>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</si>
  <si>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</si>
  <si>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</si>
  <si>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</si>
  <si>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</si>
  <si>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</si>
  <si>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</si>
  <si>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</si>
  <si>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</si>
  <si>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</si>
  <si>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</si>
  <si>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</si>
  <si>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</si>
  <si>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</si>
  <si>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</si>
  <si>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</si>
  <si>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</si>
  <si>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</si>
  <si>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</si>
  <si>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</si>
  <si>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</si>
  <si>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</si>
  <si>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</si>
  <si>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</si>
  <si>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</si>
  <si>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</si>
  <si>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</si>
  <si>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</si>
  <si>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</si>
  <si>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</si>
  <si>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</si>
  <si>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</si>
  <si>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</si>
  <si>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</si>
  <si>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</si>
  <si>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</si>
  <si>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</si>
  <si>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</si>
  <si>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</si>
  <si>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</si>
  <si>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</si>
  <si>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</si>
  <si>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</si>
  <si>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</si>
  <si>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</si>
  <si>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</si>
  <si>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</si>
  <si>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</si>
  <si>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</si>
  <si>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</si>
  <si>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</si>
  <si>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</si>
  <si>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</si>
  <si>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</si>
  <si>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</si>
  <si>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</si>
  <si>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</si>
  <si>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</si>
  <si>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</si>
  <si>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</si>
  <si>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</si>
  <si>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</si>
  <si>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</si>
  <si>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</si>
  <si>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</si>
  <si>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</si>
  <si>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</si>
  <si>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</si>
  <si>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</si>
  <si>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</si>
  <si>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</si>
  <si>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</si>
  <si>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</si>
  <si>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</si>
  <si>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</si>
  <si>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</si>
  <si>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</si>
  <si>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</si>
  <si>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</si>
  <si>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</si>
  <si>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</si>
  <si>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</si>
  <si>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</si>
  <si>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</si>
  <si>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</si>
  <si>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</si>
  <si>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</si>
  <si>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</si>
  <si>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</si>
  <si>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</si>
  <si>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</si>
  <si>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</si>
  <si>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</si>
  <si>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</si>
  <si>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</si>
  <si>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</si>
  <si>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</si>
  <si>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</si>
  <si>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</si>
  <si>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</si>
  <si>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</si>
  <si>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</si>
  <si>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</si>
  <si>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</si>
  <si>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</si>
  <si>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</si>
  <si>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</si>
  <si>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</si>
  <si>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</si>
  <si>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</si>
  <si>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</si>
  <si>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</si>
  <si>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</si>
  <si>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</si>
  <si>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</si>
  <si>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</si>
  <si>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</si>
  <si>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</si>
  <si>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</si>
  <si>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</si>
  <si>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</si>
  <si>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</si>
  <si>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</si>
  <si>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</si>
  <si>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</si>
  <si>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</si>
  <si>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</si>
  <si>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</si>
  <si>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</si>
  <si>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</si>
  <si>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</si>
  <si>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</si>
  <si>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</si>
  <si>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</si>
  <si>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</si>
  <si>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</si>
  <si>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</si>
  <si>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</si>
  <si>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</si>
  <si>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</si>
  <si>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</si>
  <si>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</si>
  <si>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</si>
  <si>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</si>
  <si>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</si>
  <si>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</si>
  <si>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</si>
  <si>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</si>
  <si>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</si>
  <si>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</si>
  <si>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</si>
  <si>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</si>
  <si>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</si>
  <si>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</si>
  <si>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</si>
  <si>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</si>
  <si>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</si>
  <si>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</si>
  <si>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</si>
  <si>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</si>
  <si>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</si>
  <si>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</si>
  <si>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</si>
  <si>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</si>
  <si>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</si>
  <si>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</si>
  <si>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</si>
  <si>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</si>
  <si>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</si>
  <si>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</si>
  <si>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</si>
  <si>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</si>
  <si>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</si>
  <si>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</si>
  <si>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</si>
  <si>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</si>
  <si>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</si>
  <si>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</si>
  <si>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</si>
  <si>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</si>
  <si>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</si>
  <si>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</si>
  <si>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</si>
  <si>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</si>
  <si>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</si>
  <si>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</si>
  <si>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</si>
  <si>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</si>
  <si>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</si>
  <si>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</si>
  <si>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</si>
  <si>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</si>
  <si>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</si>
  <si>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</si>
  <si>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</si>
  <si>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</si>
  <si>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</si>
  <si>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</si>
  <si>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</si>
  <si>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</si>
  <si>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</si>
  <si>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</si>
  <si>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</si>
  <si>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</si>
  <si>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</si>
  <si>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</si>
  <si>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</si>
  <si>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</si>
  <si>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</si>
  <si>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</si>
  <si>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</si>
  <si>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</si>
  <si>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</si>
  <si>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</si>
  <si>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</si>
  <si>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</si>
  <si>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</si>
  <si>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</si>
  <si>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</si>
  <si>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</si>
  <si>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</si>
  <si>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</si>
  <si>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</si>
  <si>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</si>
  <si>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</si>
  <si>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</si>
  <si>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</si>
  <si>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</si>
  <si>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</si>
  <si>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</si>
  <si>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</si>
  <si>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</si>
  <si>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</si>
  <si>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</si>
  <si>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</si>
  <si>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</si>
  <si>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</si>
  <si>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</si>
  <si>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</si>
  <si>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</si>
  <si>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</si>
  <si>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</si>
  <si>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</si>
  <si>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</si>
  <si>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</si>
  <si>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</si>
  <si>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</si>
  <si>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</si>
  <si>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</si>
  <si>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</si>
  <si>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</si>
  <si>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</si>
  <si>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</si>
  <si>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</si>
  <si>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</si>
  <si>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</si>
  <si>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</si>
  <si>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</si>
  <si>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</si>
  <si>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</si>
  <si>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</si>
  <si>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</si>
  <si>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</si>
  <si>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</si>
  <si>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</si>
  <si>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</si>
  <si>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</si>
  <si>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</si>
  <si>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</si>
  <si>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</si>
  <si>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</si>
  <si>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</si>
  <si>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</si>
  <si>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</si>
  <si>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</si>
  <si>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</si>
  <si>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</si>
  <si>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</si>
  <si>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</si>
  <si>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</si>
  <si>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</si>
  <si>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</si>
  <si>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</si>
  <si>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</si>
  <si>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</si>
  <si>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</si>
  <si>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</si>
  <si>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</si>
  <si>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</si>
  <si>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</si>
  <si>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</si>
  <si>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</si>
  <si>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</si>
  <si>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</si>
  <si>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</si>
  <si>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</si>
  <si>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</si>
  <si>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</si>
  <si>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</si>
  <si>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</si>
  <si>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</si>
  <si>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</si>
  <si>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</si>
  <si>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</si>
  <si>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</si>
  <si>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</si>
  <si>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</si>
  <si>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</si>
  <si>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</si>
  <si>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</si>
  <si>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</si>
  <si>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</si>
  <si>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</si>
  <si>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</si>
  <si>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</si>
  <si>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</si>
  <si>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</si>
  <si>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</si>
  <si>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</si>
  <si>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</si>
  <si>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</si>
  <si>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</si>
  <si>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</si>
  <si>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</si>
  <si>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</si>
  <si>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</si>
  <si>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</si>
  <si>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</si>
  <si>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</si>
  <si>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</si>
  <si>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</si>
  <si>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</si>
  <si>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</si>
  <si>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</si>
  <si>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</si>
  <si>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</si>
  <si>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</si>
  <si>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</si>
  <si>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</si>
  <si>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</si>
  <si>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</si>
  <si>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</si>
  <si>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</si>
  <si>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</si>
  <si>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</si>
  <si>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</si>
  <si>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</si>
  <si>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</si>
  <si>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</si>
  <si>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</si>
  <si>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</si>
  <si>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</si>
  <si>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</si>
  <si>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</si>
  <si>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</si>
  <si>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</si>
  <si>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</si>
  <si>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</si>
  <si>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</si>
  <si>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</si>
  <si>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</si>
  <si>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</si>
  <si>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</si>
  <si>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</si>
  <si>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</si>
  <si>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</si>
  <si>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</si>
  <si>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</si>
  <si>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</si>
  <si>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</si>
  <si>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</si>
  <si>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</si>
  <si>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</si>
  <si>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</si>
  <si>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</si>
  <si>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</si>
  <si>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</si>
  <si>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</si>
  <si>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</si>
  <si>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</si>
  <si>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</si>
  <si>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</si>
  <si>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</si>
  <si>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</si>
  <si>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</si>
  <si>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</si>
  <si>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</si>
  <si>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</si>
  <si>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</si>
  <si>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</si>
  <si>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</si>
  <si>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</si>
  <si>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</si>
  <si>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</si>
  <si>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</si>
  <si>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</si>
  <si>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</si>
  <si>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</si>
  <si>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</si>
  <si>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</si>
  <si>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</si>
  <si>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</si>
  <si>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</si>
  <si>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</si>
  <si>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</si>
  <si>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</si>
  <si>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</si>
  <si>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</si>
  <si>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</si>
  <si>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</si>
  <si>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</si>
  <si>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</si>
  <si>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</si>
  <si>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</si>
  <si>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</si>
  <si>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</si>
  <si>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</si>
  <si>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</si>
  <si>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</si>
  <si>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</si>
  <si>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</si>
  <si>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</si>
  <si>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</si>
  <si>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</si>
  <si>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</si>
  <si>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</si>
  <si>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</si>
  <si>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</si>
  <si>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</si>
  <si>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</si>
  <si>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</si>
  <si>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</si>
  <si>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</si>
  <si>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</si>
  <si>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</si>
  <si>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</si>
  <si>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</si>
  <si>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</si>
  <si>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</si>
  <si>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</si>
  <si>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</si>
  <si>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</si>
  <si>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</si>
  <si>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</si>
  <si>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</si>
  <si>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</si>
  <si>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</si>
  <si>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</si>
  <si>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</si>
  <si>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</si>
  <si>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</si>
  <si>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</si>
  <si>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</si>
  <si>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</si>
  <si>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</si>
  <si>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</si>
  <si>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</si>
  <si>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</si>
  <si>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</si>
  <si>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</si>
  <si>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</si>
  <si>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</si>
  <si>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</si>
  <si>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</si>
  <si>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</si>
  <si>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</si>
  <si>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</si>
  <si>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</si>
  <si>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</si>
  <si>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</si>
  <si>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</si>
  <si>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</si>
  <si>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</si>
  <si>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</si>
  <si>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</si>
  <si>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</si>
  <si>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</si>
  <si>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</si>
  <si>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</si>
  <si>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</si>
  <si>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</si>
  <si>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</si>
  <si>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</si>
  <si>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</si>
  <si>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</si>
  <si>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</si>
  <si>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</si>
  <si>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</si>
  <si>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</si>
  <si>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</si>
  <si>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</si>
  <si>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</si>
  <si>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</si>
  <si>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</si>
  <si>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</si>
  <si>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</si>
  <si>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</si>
  <si>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</si>
  <si>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</si>
  <si>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</si>
  <si>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</si>
  <si>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</si>
  <si>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</si>
  <si>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</si>
  <si>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</si>
  <si>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</si>
  <si>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</si>
  <si>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</si>
  <si>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</si>
  <si>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</si>
  <si>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</si>
  <si>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</si>
  <si>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</si>
  <si>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</si>
  <si>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</si>
  <si>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</si>
  <si>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</si>
  <si>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</si>
  <si>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</si>
  <si>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</si>
  <si>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</si>
  <si>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</si>
  <si>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</si>
  <si>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</si>
  <si>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</si>
  <si>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</si>
  <si>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</si>
  <si>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</si>
  <si>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</si>
  <si>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</si>
  <si>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</si>
  <si>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</si>
  <si>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</si>
  <si>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</si>
  <si>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</si>
  <si>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</si>
  <si>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</si>
  <si>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</si>
  <si>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</si>
  <si>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</si>
  <si>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</si>
  <si>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</si>
  <si>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</si>
  <si>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</si>
  <si>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</si>
  <si>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</si>
  <si>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</si>
  <si>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</si>
  <si>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</si>
  <si>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</si>
  <si>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</si>
  <si>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</si>
  <si>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</si>
  <si>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</si>
  <si>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</si>
  <si>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</si>
  <si>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</si>
  <si>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</si>
  <si>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</si>
  <si>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</si>
  <si>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</si>
  <si>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</si>
  <si>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</si>
  <si>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</si>
  <si>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</si>
  <si>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</si>
  <si>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</si>
  <si>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</si>
  <si>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</si>
  <si>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</si>
  <si>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</si>
  <si>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</si>
  <si>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</si>
  <si>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</si>
  <si>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</si>
  <si>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</si>
  <si>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</si>
  <si>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</si>
  <si>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</si>
  <si>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</si>
  <si>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</si>
  <si>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</si>
  <si>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</si>
  <si>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</si>
  <si>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</si>
  <si>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</si>
  <si>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</si>
  <si>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</si>
  <si>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</si>
  <si>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</si>
  <si>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</si>
  <si>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</si>
  <si>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</si>
  <si>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</si>
  <si>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</si>
  <si>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</si>
  <si>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</si>
  <si>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</si>
  <si>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</si>
  <si>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</si>
  <si>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</si>
  <si>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</si>
  <si>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</si>
  <si>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</si>
  <si>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</si>
  <si>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</si>
  <si>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</si>
  <si>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</si>
  <si>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</si>
  <si>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</si>
  <si>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</si>
  <si>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</si>
  <si>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</si>
  <si>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</si>
  <si>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</si>
  <si>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</si>
  <si>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</si>
  <si>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</si>
  <si>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</si>
  <si>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</si>
  <si>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</si>
  <si>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</si>
  <si>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</si>
  <si>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</si>
  <si>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</si>
  <si>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</si>
  <si>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</si>
  <si>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</si>
  <si>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</si>
  <si>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</si>
  <si>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</si>
  <si>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</si>
  <si>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</si>
  <si>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</si>
  <si>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</si>
  <si>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</si>
  <si>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</si>
  <si>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</si>
  <si>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</si>
  <si>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</si>
  <si>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</si>
  <si>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</si>
  <si>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</si>
  <si>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</si>
  <si>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</si>
  <si>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</si>
  <si>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</si>
  <si>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</si>
  <si>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</si>
  <si>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</si>
  <si>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</si>
  <si>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</si>
  <si>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</si>
  <si>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</si>
  <si>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</si>
  <si>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</si>
  <si>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</si>
  <si>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</si>
  <si>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</si>
  <si>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</si>
  <si>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</si>
  <si>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</si>
  <si>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</si>
  <si>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</si>
  <si>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</si>
  <si>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</si>
  <si>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</si>
  <si>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</si>
  <si>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</si>
  <si>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</si>
  <si>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</si>
  <si>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</si>
  <si>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</si>
  <si>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</si>
  <si>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</si>
  <si>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</si>
  <si>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</si>
  <si>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</si>
  <si>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</si>
  <si>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</si>
  <si>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</si>
  <si>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</si>
  <si>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</si>
  <si>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</si>
  <si>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</si>
  <si>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</si>
  <si>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</si>
  <si>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</si>
  <si>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</si>
  <si>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</si>
  <si>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</si>
  <si>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</si>
  <si>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</si>
  <si>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</si>
  <si>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</si>
  <si>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</si>
  <si>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</si>
  <si>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</si>
  <si>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</si>
  <si>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</si>
  <si>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</si>
  <si>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</si>
  <si>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</si>
  <si>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</si>
  <si>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</si>
  <si>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</si>
  <si>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</si>
  <si>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</si>
  <si>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</si>
  <si>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</si>
  <si>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</si>
  <si>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</si>
  <si>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</si>
  <si>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</si>
  <si>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</si>
  <si>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</si>
  <si>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</si>
  <si>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</si>
  <si>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</si>
  <si>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</si>
  <si>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</si>
  <si>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</si>
  <si>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</si>
  <si>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</si>
  <si>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</si>
  <si>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</si>
  <si>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</si>
  <si>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</si>
  <si>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</si>
  <si>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</si>
  <si>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</si>
  <si>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</si>
  <si>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</si>
  <si>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</si>
  <si>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</si>
  <si>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</si>
  <si>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</si>
  <si>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</si>
  <si>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</si>
  <si>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</si>
  <si>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</si>
  <si>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</si>
  <si>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</si>
  <si>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</si>
  <si>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</si>
  <si>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</si>
  <si>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</si>
  <si>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</si>
  <si>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</si>
  <si>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</si>
  <si>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</si>
  <si>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</si>
  <si>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</si>
  <si>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</si>
  <si>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</si>
  <si>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</si>
  <si>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</si>
  <si>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</si>
  <si>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</si>
  <si>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</si>
  <si>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</si>
  <si>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</si>
  <si>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</si>
  <si>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</si>
  <si>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</si>
  <si>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</si>
  <si>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</si>
  <si>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</si>
  <si>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</si>
  <si>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</si>
  <si>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</si>
  <si>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</si>
  <si>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</si>
  <si>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</si>
  <si>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</si>
  <si>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</si>
  <si>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</si>
  <si>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</si>
  <si>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</si>
  <si>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</si>
  <si>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</si>
  <si>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</si>
  <si>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</si>
  <si>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</si>
  <si>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</si>
  <si>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</si>
  <si>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</si>
  <si>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</si>
  <si>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</si>
  <si>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</si>
  <si>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</si>
  <si>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</si>
  <si>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</si>
  <si>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</si>
  <si>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</si>
  <si>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</si>
  <si>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</si>
  <si>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</si>
  <si>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</si>
  <si>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</si>
  <si>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</si>
  <si>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</si>
  <si>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</si>
  <si>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</si>
  <si>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</si>
  <si>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</si>
  <si>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</si>
  <si>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</si>
  <si>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</si>
  <si>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</si>
  <si>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</si>
  <si>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</si>
  <si>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</si>
  <si>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</si>
  <si>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</si>
  <si>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</si>
  <si>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</si>
  <si>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</si>
  <si>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</si>
  <si>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</si>
  <si>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</si>
  <si>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</si>
  <si>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</si>
  <si>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</si>
  <si>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</si>
  <si>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</si>
  <si>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</si>
  <si>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</si>
  <si>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</si>
  <si>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</si>
  <si>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</si>
  <si>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</si>
  <si>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</si>
  <si>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</si>
  <si>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</si>
  <si>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</si>
  <si>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</si>
  <si>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</si>
  <si>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</si>
  <si>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</si>
  <si>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</si>
  <si>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</si>
  <si>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</si>
  <si>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</si>
  <si>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</si>
  <si>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</si>
  <si>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</si>
  <si>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</si>
  <si>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</si>
  <si>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</si>
  <si>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</si>
  <si>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</si>
  <si>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</si>
  <si>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</si>
  <si>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</si>
  <si>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</si>
  <si>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</si>
  <si>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</si>
  <si>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</si>
  <si>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</si>
  <si>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</si>
  <si>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</si>
  <si>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</si>
  <si>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</si>
  <si>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</si>
  <si>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</si>
  <si>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</si>
  <si>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</si>
  <si>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</si>
  <si>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</si>
  <si>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</si>
  <si>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</si>
  <si>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</si>
  <si>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</si>
  <si>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</si>
  <si>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</si>
  <si>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</si>
  <si>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</si>
  <si>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</si>
  <si>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</si>
  <si>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</si>
  <si>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</si>
  <si>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</si>
  <si>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</si>
  <si>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</si>
  <si>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</si>
  <si>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</si>
  <si>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</si>
  <si>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</si>
  <si>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</si>
  <si>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</si>
  <si>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</si>
  <si>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</si>
  <si>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</si>
  <si>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</si>
  <si>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</si>
  <si>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</si>
  <si>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</si>
  <si>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</si>
  <si>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</si>
  <si>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</si>
  <si>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</si>
  <si>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</si>
  <si>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</si>
  <si>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</si>
  <si>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</si>
  <si>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</si>
  <si>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</si>
  <si>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</si>
  <si>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</si>
  <si>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</si>
  <si>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</si>
  <si>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</si>
  <si>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</si>
  <si>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</si>
  <si>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</si>
  <si>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</si>
  <si>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</si>
  <si>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</si>
  <si>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</si>
  <si>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</si>
  <si>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</si>
  <si>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</si>
  <si>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</si>
  <si>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</si>
  <si>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</si>
  <si>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</si>
  <si>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</si>
  <si>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</si>
  <si>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</si>
  <si>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</si>
  <si>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</si>
  <si>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</si>
  <si>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</si>
  <si>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</si>
  <si>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</si>
  <si>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</si>
  <si>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</si>
  <si>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</si>
  <si>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</si>
  <si>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</si>
  <si>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</si>
  <si>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</si>
  <si>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</si>
  <si>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</si>
  <si>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</si>
  <si>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</si>
  <si>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</si>
  <si>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</si>
  <si>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</si>
  <si>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</si>
  <si>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</si>
  <si>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</si>
  <si>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</si>
  <si>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</si>
  <si>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</si>
  <si>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</si>
  <si>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</si>
  <si>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</si>
  <si>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</si>
  <si>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</si>
  <si>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</si>
  <si>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</si>
  <si>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</si>
  <si>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</si>
  <si>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</si>
  <si>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</si>
  <si>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</si>
  <si>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</si>
  <si>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</si>
  <si>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</si>
  <si>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</si>
  <si>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</si>
  <si>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</si>
  <si>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</si>
  <si>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</si>
  <si>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</si>
  <si>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</si>
  <si>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</si>
  <si>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</si>
  <si>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</si>
  <si>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</si>
  <si>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</si>
  <si>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</si>
  <si>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</si>
  <si>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</si>
  <si>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</si>
  <si>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</si>
  <si>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</si>
  <si>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</si>
  <si>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</si>
  <si>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</si>
  <si>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</si>
  <si>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</si>
  <si>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</si>
  <si>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</si>
  <si>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</si>
  <si>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</si>
  <si>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</si>
  <si>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</si>
  <si>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</si>
  <si>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</si>
  <si>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</si>
  <si>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</si>
  <si>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</si>
  <si>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</si>
  <si>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</si>
  <si>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</si>
  <si>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</si>
  <si>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</si>
  <si>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</si>
  <si>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</si>
  <si>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</si>
  <si>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</si>
  <si>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</si>
  <si>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</si>
  <si>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</si>
  <si>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</si>
  <si>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</si>
  <si>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</si>
  <si>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</si>
  <si>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</si>
  <si>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</si>
  <si>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</si>
  <si>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</si>
  <si>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</si>
  <si>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</si>
  <si>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</si>
  <si>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</si>
  <si>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</si>
  <si>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</si>
  <si>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</si>
  <si>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</si>
  <si>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</si>
  <si>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</si>
  <si>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</si>
  <si>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</si>
  <si>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</si>
  <si>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</si>
  <si>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</si>
  <si>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</si>
  <si>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</si>
  <si>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</si>
  <si>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</si>
  <si>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</si>
  <si>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</si>
  <si>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</si>
  <si>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</si>
  <si>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</si>
  <si>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</si>
  <si>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</si>
  <si>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</si>
  <si>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</si>
  <si>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</si>
  <si>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</si>
  <si>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</si>
  <si>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</si>
  <si>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</si>
  <si>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</si>
  <si>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</si>
  <si>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</si>
  <si>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</si>
  <si>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</si>
  <si>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</si>
  <si>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</si>
  <si>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</si>
  <si>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</si>
  <si>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</si>
  <si>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</si>
  <si>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</si>
  <si>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</si>
  <si>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</si>
  <si>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</si>
  <si>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</si>
  <si>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</si>
  <si>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</si>
  <si>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</si>
  <si>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</si>
  <si>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</si>
  <si>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</si>
  <si>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</si>
  <si>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</si>
  <si>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</si>
  <si>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</si>
  <si>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</si>
  <si>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</si>
  <si>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</si>
  <si>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</si>
  <si>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</si>
  <si>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</si>
  <si>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</si>
  <si>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</si>
  <si>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</si>
  <si>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</si>
  <si>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</si>
  <si>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</si>
  <si>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</si>
  <si>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</si>
  <si>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</si>
  <si>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</si>
  <si>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</si>
  <si>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</si>
  <si>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</si>
  <si>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</si>
  <si>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</si>
  <si>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</si>
  <si>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</si>
  <si>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</si>
  <si>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</si>
  <si>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</si>
  <si>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</si>
  <si>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</si>
  <si>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</si>
  <si>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</si>
  <si>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</si>
  <si>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</si>
  <si>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</si>
  <si>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</si>
  <si>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</si>
  <si>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</si>
  <si>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</si>
  <si>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</si>
  <si>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</si>
  <si>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</si>
  <si>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</si>
  <si>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</si>
  <si>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</si>
  <si>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</si>
  <si>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</si>
  <si>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</si>
  <si>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</si>
  <si>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</si>
  <si>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</si>
  <si>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</si>
  <si>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</si>
  <si>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</si>
  <si>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</si>
  <si>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</si>
  <si>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</si>
  <si>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</si>
  <si>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</si>
  <si>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</si>
  <si>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</si>
  <si>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</si>
  <si>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</si>
  <si>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</si>
  <si>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</si>
  <si>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</si>
  <si>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</si>
  <si>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</si>
  <si>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</si>
  <si>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</si>
  <si>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</si>
  <si>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</si>
  <si>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</si>
  <si>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</si>
  <si>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</si>
  <si>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</si>
  <si>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</si>
  <si>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</si>
  <si>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</si>
  <si>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</si>
  <si>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</si>
  <si>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</si>
  <si>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</si>
  <si>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</si>
  <si>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</si>
  <si>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</si>
  <si>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</si>
  <si>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</si>
  <si>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</si>
  <si>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</si>
  <si>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</si>
  <si>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</si>
  <si>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</si>
  <si>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</si>
  <si>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</si>
  <si>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</si>
  <si>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</si>
  <si>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</si>
  <si>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</si>
  <si>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</si>
  <si>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</si>
  <si>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</si>
  <si>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</si>
  <si>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</si>
  <si>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</si>
  <si>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</si>
  <si>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</si>
  <si>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</si>
  <si>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</si>
  <si>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</si>
  <si>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</si>
  <si>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</si>
  <si>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</si>
  <si>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</si>
  <si>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</si>
  <si>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</si>
  <si>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</si>
  <si>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</si>
  <si>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</si>
  <si>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</si>
  <si>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</si>
  <si>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</si>
  <si>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</si>
  <si>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</si>
  <si>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</si>
  <si>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</si>
  <si>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</si>
  <si>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</si>
  <si>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</si>
  <si>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</si>
  <si>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</si>
  <si>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</si>
  <si>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</si>
  <si>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</si>
  <si>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</si>
  <si>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</si>
  <si>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</si>
  <si>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</si>
  <si>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</si>
  <si>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</si>
  <si>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</si>
  <si>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</si>
  <si>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</si>
  <si>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</si>
  <si>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</si>
  <si>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</si>
  <si>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</si>
  <si>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</si>
  <si>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</si>
  <si>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</si>
  <si>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</si>
  <si>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</si>
  <si>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</si>
  <si>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</si>
  <si>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</si>
  <si>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</si>
  <si>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</si>
  <si>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</si>
  <si>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</si>
  <si>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</si>
  <si>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</si>
  <si>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</si>
  <si>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</si>
  <si>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</si>
  <si>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</si>
  <si>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</si>
  <si>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</si>
  <si>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</si>
  <si>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</si>
  <si>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</si>
  <si>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</si>
  <si>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</si>
  <si>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</si>
  <si>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</si>
  <si>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</si>
  <si>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</si>
  <si>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</si>
  <si>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</si>
  <si>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</si>
  <si>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</si>
  <si>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</si>
  <si>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</si>
  <si>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</si>
  <si>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</si>
  <si>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</si>
  <si>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</si>
  <si>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</si>
  <si>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</si>
  <si>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</si>
  <si>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</si>
  <si>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</si>
  <si>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</si>
  <si>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</si>
  <si>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</si>
  <si>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</si>
  <si>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</si>
  <si>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</si>
  <si>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</si>
  <si>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</si>
  <si>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</si>
  <si>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</si>
  <si>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</si>
  <si>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</si>
  <si>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</si>
  <si>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</si>
  <si>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</si>
  <si>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</si>
  <si>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</si>
  <si>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</si>
  <si>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</si>
  <si>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</si>
  <si>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</si>
  <si>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</si>
  <si>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</si>
  <si>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</si>
  <si>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</si>
  <si>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</si>
  <si>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</si>
  <si>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</si>
  <si>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</si>
  <si>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</si>
  <si>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</si>
  <si>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</si>
  <si>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</si>
  <si>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</si>
  <si>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</si>
  <si>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</si>
  <si>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</si>
  <si>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</si>
  <si>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</si>
  <si>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</si>
  <si>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</si>
  <si>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</si>
  <si>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</si>
  <si>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</si>
  <si>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</si>
  <si>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</si>
  <si>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</si>
  <si>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</si>
  <si>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</si>
  <si>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</si>
  <si>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</si>
  <si>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</si>
  <si>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</si>
  <si>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</si>
  <si>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</si>
  <si>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</si>
  <si>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</si>
  <si>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</si>
  <si>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</si>
  <si>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</si>
  <si>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</si>
  <si>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</si>
  <si>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</si>
  <si>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</si>
  <si>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</si>
  <si>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</si>
  <si>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</si>
  <si>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</si>
  <si>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</si>
  <si>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</si>
  <si>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</si>
  <si>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</si>
  <si>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</si>
  <si>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</si>
  <si>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</si>
  <si>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</si>
  <si>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</si>
  <si>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</si>
  <si>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</si>
  <si>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</si>
  <si>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</si>
  <si>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</si>
  <si>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</si>
  <si>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</si>
  <si>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</si>
  <si>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</si>
  <si>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</si>
  <si>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</si>
  <si>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</si>
  <si>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</si>
  <si>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</si>
  <si>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</si>
  <si>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</si>
  <si>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</si>
  <si>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</si>
  <si>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</si>
  <si>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</si>
  <si>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</si>
  <si>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</si>
  <si>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</si>
  <si>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</si>
  <si>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</si>
  <si>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</si>
  <si>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</si>
  <si>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</si>
  <si>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</si>
  <si>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</si>
  <si>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</si>
  <si>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</si>
  <si>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</si>
  <si>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</si>
  <si>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</si>
  <si>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</si>
  <si>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</si>
  <si>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</si>
  <si>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</si>
  <si>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</si>
  <si>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</si>
  <si>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</si>
  <si>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</si>
  <si>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</si>
  <si>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</si>
  <si>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</si>
  <si>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</si>
  <si>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</si>
  <si>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</si>
  <si>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</si>
  <si>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</si>
  <si>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</si>
  <si>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</si>
  <si>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</si>
  <si>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</si>
  <si>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</si>
  <si>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</si>
  <si>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</si>
  <si>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</si>
  <si>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</si>
  <si>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</si>
  <si>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</si>
  <si>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</si>
  <si>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</si>
  <si>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</si>
  <si>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</si>
  <si>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</si>
  <si>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</si>
  <si>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</si>
  <si>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</si>
  <si>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</si>
  <si>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</si>
  <si>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</si>
  <si>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</si>
  <si>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</si>
  <si>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</si>
  <si>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</si>
  <si>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</si>
  <si>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</si>
  <si>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</si>
  <si>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</si>
  <si>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</si>
  <si>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</si>
  <si>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</si>
  <si>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</si>
  <si>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</si>
  <si>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</si>
  <si>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</si>
  <si>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</si>
  <si>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</si>
  <si>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</si>
  <si>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</si>
  <si>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</si>
  <si>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</si>
  <si>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</si>
  <si>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</si>
  <si>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</si>
  <si>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</si>
  <si>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</si>
  <si>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</si>
  <si>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</si>
  <si>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</si>
  <si>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</si>
  <si>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</si>
  <si>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</si>
  <si>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</si>
  <si>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</si>
  <si>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</si>
  <si>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</si>
  <si>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</si>
  <si>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</si>
  <si>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</si>
  <si>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</si>
  <si>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</si>
  <si>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</si>
  <si>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</si>
  <si>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</si>
  <si>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</si>
  <si>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</si>
  <si>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</si>
  <si>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</si>
  <si>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</si>
  <si>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</si>
  <si>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</si>
  <si>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</si>
  <si>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</si>
  <si>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</si>
  <si>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</si>
  <si>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</si>
  <si>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</si>
  <si>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</si>
  <si>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</si>
  <si>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</si>
  <si>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</si>
  <si>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</si>
  <si>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</si>
  <si>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</si>
  <si>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</si>
  <si>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</si>
  <si>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</si>
  <si>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</si>
  <si>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</si>
  <si>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</si>
  <si>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</si>
  <si>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</si>
  <si>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</si>
  <si>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</si>
  <si>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</si>
  <si>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</si>
  <si>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</si>
  <si>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</si>
  <si>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</si>
  <si>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</si>
  <si>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</si>
  <si>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</si>
  <si>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</si>
  <si>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</si>
  <si>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</si>
  <si>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</si>
  <si>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</si>
  <si>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</si>
  <si>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</si>
  <si>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</si>
  <si>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</si>
  <si>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</si>
  <si>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</si>
  <si>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</si>
  <si>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</si>
  <si>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</si>
  <si>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</si>
  <si>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</si>
  <si>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</si>
  <si>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</si>
  <si>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</si>
  <si>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</si>
  <si>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</si>
  <si>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</si>
  <si>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</si>
  <si>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</si>
  <si>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</si>
  <si>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</si>
  <si>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</si>
  <si>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</si>
  <si>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</si>
  <si>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</si>
  <si>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</si>
  <si>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</si>
  <si>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</si>
  <si>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</si>
  <si>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</si>
  <si>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</si>
  <si>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</si>
  <si>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</si>
  <si>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</si>
  <si>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</si>
  <si>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</si>
  <si>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</si>
  <si>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</si>
  <si>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</si>
  <si>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</si>
  <si>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</si>
  <si>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</si>
  <si>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</si>
  <si>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</si>
  <si>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</si>
  <si>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</si>
  <si>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</si>
  <si>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</si>
  <si>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</si>
  <si>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</si>
  <si>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</si>
  <si>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</si>
  <si>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</si>
  <si>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</si>
  <si>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</si>
  <si>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</si>
  <si>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</si>
  <si>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</si>
  <si>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</si>
  <si>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</si>
  <si>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</si>
  <si>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</si>
  <si>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</si>
  <si>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</si>
  <si>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</si>
  <si>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</si>
  <si>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</si>
  <si>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</si>
  <si>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</si>
  <si>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</si>
  <si>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</si>
  <si>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</si>
  <si>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</si>
  <si>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</si>
  <si>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</si>
  <si>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</si>
  <si>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</si>
  <si>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</si>
  <si>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</si>
  <si>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</si>
  <si>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</si>
  <si>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</si>
  <si>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</si>
  <si>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</si>
  <si>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</si>
  <si>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</si>
  <si>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</si>
  <si>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</si>
  <si>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</si>
  <si>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</si>
  <si>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</si>
  <si>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</si>
  <si>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</si>
  <si>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</si>
  <si>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</si>
  <si>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</si>
  <si>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</si>
  <si>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</si>
  <si>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</si>
  <si>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</si>
  <si>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</si>
  <si>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</si>
  <si>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</si>
  <si>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</si>
  <si>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</si>
  <si>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</si>
  <si>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</si>
  <si>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</si>
  <si>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</si>
  <si>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</si>
  <si>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</si>
  <si>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</si>
  <si>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</si>
  <si>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</si>
  <si>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</si>
  <si>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</si>
  <si>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</si>
  <si>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</si>
  <si>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</si>
  <si>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</si>
  <si>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</si>
  <si>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</si>
  <si>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</si>
  <si>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</si>
  <si>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</si>
  <si>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</si>
  <si>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</si>
  <si>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</si>
  <si>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</si>
  <si>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</si>
  <si>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</si>
  <si>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</si>
  <si>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</si>
  <si>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</si>
  <si>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</si>
  <si>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</si>
  <si>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</si>
  <si>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</si>
  <si>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</si>
  <si>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</si>
  <si>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</si>
  <si>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</si>
  <si>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</si>
  <si>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</si>
  <si>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</si>
  <si>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</si>
  <si>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</si>
  <si>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</si>
  <si>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</si>
  <si>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</si>
  <si>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</si>
  <si>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</si>
  <si>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</si>
  <si>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</si>
  <si>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</si>
  <si>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</si>
  <si>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</si>
  <si>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</si>
  <si>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</si>
  <si>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</si>
  <si>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</si>
  <si>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</si>
  <si>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</si>
  <si>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</si>
  <si>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</si>
  <si>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</si>
  <si>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</si>
  <si>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</si>
  <si>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</si>
  <si>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</si>
  <si>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</si>
  <si>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</si>
  <si>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</si>
  <si>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</si>
  <si>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</si>
  <si>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</si>
  <si>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</si>
  <si>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</si>
  <si>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</si>
  <si>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</si>
  <si>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</si>
  <si>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</si>
  <si>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</si>
  <si>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</si>
  <si>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</si>
  <si>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</si>
  <si>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</si>
  <si>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</si>
  <si>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</si>
  <si>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</si>
  <si>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</si>
  <si>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</si>
  <si>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</si>
  <si>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</si>
  <si>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</si>
  <si>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</si>
  <si>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</si>
  <si>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</si>
  <si>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</si>
  <si>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</si>
  <si>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</si>
  <si>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</si>
  <si>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</si>
  <si>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</si>
  <si>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</si>
  <si>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</si>
  <si>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</si>
  <si>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</si>
  <si>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</si>
  <si>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</si>
  <si>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</si>
  <si>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</si>
  <si>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</si>
  <si>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</si>
  <si>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</si>
  <si>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</si>
  <si>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</si>
  <si>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</si>
  <si>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</si>
  <si>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</si>
  <si>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</si>
  <si>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</si>
  <si>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</si>
  <si>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</si>
  <si>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</si>
  <si>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</si>
  <si>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</si>
  <si>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</si>
  <si>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</si>
  <si>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</si>
  <si>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</si>
  <si>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</si>
  <si>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</si>
  <si>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</si>
  <si>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</si>
  <si>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</si>
  <si>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</si>
  <si>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</si>
  <si>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</si>
  <si>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</si>
  <si>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</si>
  <si>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</si>
  <si>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</si>
  <si>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</si>
  <si>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</si>
  <si>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</si>
  <si>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</si>
  <si>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</si>
  <si>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</si>
  <si>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</si>
  <si>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</si>
  <si>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</si>
  <si>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</si>
  <si>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</si>
  <si>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</si>
  <si>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</si>
  <si>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</si>
  <si>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</si>
  <si>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</si>
  <si>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</si>
  <si>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</si>
  <si>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</si>
  <si>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</si>
  <si>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</si>
  <si>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</si>
  <si>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</si>
  <si>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</si>
  <si>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</si>
  <si>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</si>
  <si>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</si>
  <si>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</si>
  <si>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</si>
  <si>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</si>
  <si>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</si>
  <si>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</si>
  <si>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</si>
  <si>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</si>
  <si>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</si>
  <si>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</si>
  <si>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</si>
  <si>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</si>
  <si>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</si>
  <si>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</si>
  <si>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</si>
  <si>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</si>
  <si>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</si>
  <si>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</si>
  <si>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</si>
  <si>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</si>
  <si>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</si>
  <si>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</si>
  <si>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</si>
  <si>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</si>
  <si>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</si>
  <si>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</si>
  <si>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</si>
  <si>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</si>
  <si>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</si>
  <si>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</si>
  <si>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</si>
  <si>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</si>
  <si>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</si>
  <si>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</si>
  <si>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</si>
  <si>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</si>
  <si>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</si>
  <si>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</si>
  <si>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</si>
  <si>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</si>
  <si>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</si>
  <si>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</si>
  <si>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</si>
  <si>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</si>
  <si>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</si>
  <si>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</si>
  <si>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</si>
  <si>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</si>
  <si>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</si>
  <si>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</si>
  <si>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</si>
  <si>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</si>
  <si>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</si>
  <si>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</si>
  <si>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</si>
  <si>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</si>
  <si>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</si>
  <si>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</si>
  <si>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</si>
  <si>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</si>
  <si>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</si>
  <si>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</si>
  <si>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</si>
  <si>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</si>
  <si>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</si>
  <si>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</si>
  <si>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</si>
  <si>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</si>
  <si>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</si>
  <si>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</si>
  <si>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</si>
  <si>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</si>
  <si>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</si>
  <si>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</si>
  <si>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</si>
  <si>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</si>
  <si>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</si>
  <si>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</si>
  <si>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</si>
  <si>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</si>
  <si>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</si>
  <si>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</si>
  <si>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</si>
  <si>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</si>
  <si>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</si>
  <si>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</si>
  <si>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</si>
  <si>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</si>
  <si>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</si>
  <si>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</si>
  <si>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</si>
  <si>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</si>
  <si>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</si>
  <si>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</si>
  <si>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</si>
  <si>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</si>
  <si>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</si>
  <si>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</si>
  <si>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</si>
  <si>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</si>
  <si>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</si>
  <si>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</si>
  <si>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</si>
  <si>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</si>
  <si>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</si>
  <si>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</si>
  <si>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</si>
  <si>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</si>
  <si>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</si>
  <si>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</si>
  <si>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</si>
  <si>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</si>
  <si>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</si>
  <si>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</si>
  <si>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</si>
  <si>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</si>
  <si>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</si>
  <si>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</si>
  <si>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</si>
  <si>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</si>
  <si>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</si>
  <si>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</si>
  <si>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</si>
  <si>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</si>
  <si>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</si>
  <si>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</si>
  <si>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</si>
  <si>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</si>
  <si>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</si>
  <si>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</si>
  <si>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</si>
  <si>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</si>
  <si>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</si>
  <si>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</si>
  <si>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</si>
  <si>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</si>
  <si>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</si>
  <si>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</si>
  <si>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</si>
  <si>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</si>
  <si>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</si>
  <si>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</si>
  <si>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</si>
  <si>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</si>
  <si>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</si>
  <si>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</si>
  <si>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</si>
  <si>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</si>
  <si>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</si>
  <si>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</si>
  <si>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</si>
  <si>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</si>
  <si>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</si>
  <si>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</si>
  <si>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</si>
  <si>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</si>
  <si>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</si>
  <si>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</si>
  <si>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</si>
  <si>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</si>
  <si>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</si>
  <si>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</si>
  <si>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</si>
  <si>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</si>
  <si>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</si>
  <si>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</si>
  <si>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</si>
  <si>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</si>
  <si>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</si>
  <si>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</si>
  <si>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</si>
  <si>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</si>
  <si>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</si>
  <si>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</si>
  <si>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</si>
  <si>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</si>
  <si>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</si>
  <si>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</si>
  <si>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</si>
  <si>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</si>
  <si>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</si>
  <si>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</si>
  <si>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</si>
  <si>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</si>
  <si>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</si>
  <si>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</si>
  <si>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</si>
  <si>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</si>
  <si>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</si>
  <si>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</si>
  <si>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</si>
  <si>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</si>
  <si>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</si>
  <si>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</si>
  <si>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</si>
  <si>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</si>
  <si>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</si>
  <si>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</si>
  <si>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</si>
  <si>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</si>
  <si>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</si>
  <si>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</si>
  <si>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</si>
  <si>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</si>
  <si>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</si>
  <si>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</si>
  <si>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</si>
  <si>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</si>
  <si>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</si>
  <si>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</si>
  <si>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</si>
  <si>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</si>
  <si>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</si>
  <si>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</si>
  <si>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</si>
  <si>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</si>
  <si>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</si>
  <si>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</si>
  <si>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</si>
  <si>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</si>
  <si>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</si>
  <si>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</si>
  <si>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</si>
  <si>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</si>
  <si>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</si>
  <si>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</si>
  <si>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</si>
  <si>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</si>
  <si>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</si>
  <si>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</si>
  <si>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</si>
  <si>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</si>
  <si>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</si>
  <si>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</si>
  <si>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</si>
  <si>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</si>
  <si>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</si>
  <si>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</si>
  <si>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</si>
  <si>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</si>
  <si>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</si>
  <si>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</si>
  <si>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</si>
  <si>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</si>
  <si>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</si>
  <si>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</si>
  <si>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</si>
  <si>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</si>
  <si>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</si>
  <si>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</si>
  <si>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</si>
  <si>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</si>
  <si>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</si>
  <si>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</si>
  <si>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</si>
  <si>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</si>
  <si>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</si>
  <si>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</si>
  <si>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</si>
  <si>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</si>
  <si>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</si>
  <si>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</si>
  <si>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</si>
  <si>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</si>
  <si>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</si>
  <si>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</si>
  <si>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</si>
  <si>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</si>
  <si>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</si>
  <si>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</si>
  <si>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</si>
  <si>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</si>
  <si>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</si>
  <si>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</si>
  <si>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</si>
  <si>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</si>
  <si>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</si>
  <si>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</si>
  <si>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</si>
  <si>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</si>
  <si>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</si>
  <si>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</si>
  <si>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</si>
  <si>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</si>
  <si>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</si>
  <si>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</si>
  <si>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</si>
  <si>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</si>
  <si>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</si>
  <si>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</si>
  <si>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</si>
  <si>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</si>
  <si>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</si>
  <si>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</si>
  <si>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</si>
  <si>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</si>
  <si>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</si>
  <si>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</si>
  <si>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</si>
  <si>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</si>
  <si>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</si>
  <si>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</si>
  <si>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</si>
  <si>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</si>
  <si>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</si>
  <si>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</si>
  <si>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</si>
  <si>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</si>
  <si>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</si>
  <si>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</si>
  <si>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</si>
  <si>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</si>
  <si>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</si>
  <si>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</si>
  <si>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</si>
  <si>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</si>
  <si>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</si>
  <si>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</si>
  <si>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</si>
  <si>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</si>
  <si>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</si>
  <si>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</si>
  <si>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</si>
  <si>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</si>
  <si>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</si>
  <si>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</si>
  <si>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</si>
  <si>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</si>
  <si>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</si>
  <si>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</si>
  <si>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</si>
  <si>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</si>
  <si>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</si>
  <si>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</si>
  <si>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</si>
  <si>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</si>
  <si>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</si>
  <si>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</si>
  <si>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</si>
  <si>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</si>
  <si>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</si>
  <si>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</si>
  <si>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</si>
  <si>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</si>
  <si>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</si>
  <si>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</si>
  <si>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</si>
  <si>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</si>
  <si>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</si>
  <si>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</si>
  <si>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</si>
  <si>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</si>
  <si>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</si>
  <si>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</si>
  <si>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</si>
  <si>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</si>
  <si>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</si>
  <si>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</si>
  <si>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</si>
  <si>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</si>
  <si>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</si>
  <si>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</si>
  <si>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</si>
  <si>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</si>
  <si>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</si>
  <si>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</si>
  <si>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</si>
  <si>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</si>
  <si>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</si>
  <si>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</si>
  <si>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</si>
  <si>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</si>
  <si>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</si>
  <si>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</si>
  <si>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</si>
  <si>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</si>
  <si>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</si>
  <si>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</si>
  <si>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</si>
  <si>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</si>
  <si>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</si>
  <si>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</si>
  <si>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</si>
  <si>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</si>
  <si>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</si>
  <si>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</si>
  <si>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</si>
  <si>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</si>
  <si>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</si>
  <si>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</si>
  <si>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</si>
  <si>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</si>
  <si>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</si>
  <si>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</si>
  <si>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</si>
  <si>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</si>
  <si>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</si>
  <si>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</si>
  <si>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</si>
  <si>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</si>
  <si>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</si>
  <si>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</si>
  <si>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</si>
  <si>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</si>
  <si>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</si>
  <si>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</si>
  <si>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</si>
  <si>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</si>
  <si>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</si>
  <si>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</si>
  <si>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</si>
  <si>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</si>
  <si>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</si>
  <si>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</si>
  <si>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</si>
  <si>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</si>
  <si>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</si>
  <si>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</si>
  <si>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</si>
  <si>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</si>
  <si>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</si>
  <si>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</si>
  <si>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</si>
  <si>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</si>
  <si>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</si>
  <si>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</si>
  <si>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</si>
  <si>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</si>
  <si>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</si>
  <si>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</si>
  <si>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</si>
  <si>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</si>
  <si>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</si>
  <si>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</si>
  <si>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</si>
  <si>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</si>
  <si>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</si>
  <si>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</si>
  <si>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</si>
  <si>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</si>
  <si>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</si>
  <si>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</si>
  <si>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</si>
  <si>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</si>
  <si>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</si>
  <si>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</si>
  <si>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</si>
  <si>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</si>
  <si>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</si>
  <si>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</si>
  <si>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</si>
  <si>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</si>
  <si>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</si>
  <si>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</si>
  <si>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</si>
  <si>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</si>
  <si>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</si>
  <si>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</si>
  <si>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</si>
  <si>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</si>
  <si>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</si>
  <si>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</si>
  <si>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</si>
  <si>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</si>
  <si>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</si>
  <si>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</si>
  <si>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</si>
  <si>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</si>
  <si>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</si>
  <si>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</si>
  <si>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</si>
  <si>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</si>
  <si>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</si>
  <si>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</si>
  <si>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</si>
  <si>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</si>
  <si>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</si>
  <si>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</si>
  <si>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</si>
  <si>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</si>
  <si>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</si>
  <si>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</si>
  <si>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</si>
  <si>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</si>
  <si>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</si>
  <si>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</si>
  <si>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</si>
  <si>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</si>
  <si>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</si>
  <si>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</si>
  <si>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</si>
  <si>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</si>
  <si>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</si>
  <si>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</si>
  <si>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</si>
  <si>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</si>
  <si>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</si>
  <si>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</si>
  <si>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</si>
  <si>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</si>
  <si>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</si>
  <si>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</si>
  <si>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</si>
  <si>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</si>
  <si>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</si>
  <si>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</si>
  <si>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</si>
  <si>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</si>
  <si>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</si>
  <si>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</si>
  <si>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</si>
  <si>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</si>
  <si>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</si>
  <si>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</si>
  <si>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</si>
  <si>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</si>
  <si>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</si>
  <si>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</si>
  <si>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</si>
  <si>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</si>
  <si>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</si>
  <si>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</si>
  <si>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</si>
  <si>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</si>
  <si>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</si>
  <si>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</si>
  <si>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</si>
  <si>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</si>
  <si>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</si>
  <si>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</si>
  <si>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</si>
  <si>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</si>
  <si>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</si>
  <si>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</si>
  <si>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</si>
  <si>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</si>
  <si>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</si>
  <si>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</si>
  <si>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</si>
  <si>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</si>
  <si>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</si>
  <si>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</si>
  <si>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</si>
  <si>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</si>
  <si>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</si>
  <si>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</si>
  <si>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</si>
  <si>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</si>
  <si>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</si>
  <si>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</si>
  <si>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</si>
  <si>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</si>
  <si>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</si>
  <si>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</si>
  <si>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</si>
  <si>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</si>
  <si>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</si>
  <si>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</si>
  <si>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</si>
  <si>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</si>
  <si>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</si>
  <si>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</si>
  <si>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</si>
  <si>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</si>
  <si>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</si>
  <si>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</si>
  <si>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</si>
  <si>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</si>
  <si>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</si>
  <si>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</si>
  <si>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</si>
  <si>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</si>
  <si>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</si>
  <si>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</si>
  <si>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</si>
  <si>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</si>
  <si>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</si>
  <si>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</si>
  <si>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</si>
  <si>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</si>
  <si>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</si>
  <si>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</si>
  <si>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</si>
  <si>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</si>
  <si>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</si>
  <si>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</si>
  <si>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</si>
  <si>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</si>
  <si>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</si>
  <si>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</si>
  <si>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</si>
  <si>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</si>
  <si>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</si>
  <si>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</si>
  <si>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</si>
  <si>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</si>
  <si>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</si>
  <si>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</si>
  <si>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</si>
  <si>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</si>
  <si>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</si>
  <si>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</si>
  <si>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</si>
  <si>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</si>
  <si>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</si>
  <si>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</si>
  <si>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</si>
  <si>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</si>
  <si>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</si>
  <si>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</si>
  <si>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</si>
  <si>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</si>
  <si>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</si>
  <si>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</si>
  <si>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</si>
  <si>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</si>
  <si>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</si>
  <si>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</si>
  <si>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</si>
  <si>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</si>
  <si>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</si>
  <si>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</si>
  <si>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</si>
  <si>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</si>
  <si>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</si>
  <si>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</si>
  <si>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</si>
  <si>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</si>
  <si>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</si>
  <si>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</si>
  <si>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</si>
  <si>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</si>
  <si>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</si>
  <si>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</si>
  <si>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</si>
  <si>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</si>
  <si>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</si>
  <si>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</si>
  <si>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</si>
  <si>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</si>
  <si>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</si>
  <si>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</si>
  <si>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</si>
  <si>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</si>
  <si>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</si>
  <si>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</si>
  <si>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</si>
  <si>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</si>
  <si>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</si>
  <si>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</si>
  <si>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</si>
  <si>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</si>
  <si>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</si>
  <si>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</si>
  <si>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</si>
  <si>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</si>
  <si>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</si>
  <si>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</si>
  <si>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</si>
  <si>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</si>
  <si>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</si>
  <si>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</si>
  <si>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</si>
  <si>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</si>
  <si>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</si>
  <si>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</si>
  <si>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</si>
  <si>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</si>
  <si>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</si>
  <si>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</si>
  <si>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</si>
  <si>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</si>
  <si>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</si>
  <si>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</si>
  <si>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</si>
  <si>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</si>
  <si>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</si>
  <si>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</si>
  <si>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</si>
  <si>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</si>
  <si>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</si>
  <si>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</si>
  <si>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</si>
  <si>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</si>
  <si>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</si>
  <si>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</si>
  <si>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</si>
  <si>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</si>
  <si>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</si>
  <si>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</si>
  <si>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</si>
  <si>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</si>
  <si>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</si>
  <si>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</si>
  <si>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</si>
  <si>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</si>
  <si>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</si>
  <si>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</si>
  <si>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</si>
  <si>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</si>
  <si>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</si>
  <si>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</si>
  <si>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</si>
  <si>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</si>
  <si>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</si>
  <si>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</si>
  <si>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</si>
  <si>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</si>
  <si>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</si>
  <si>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</si>
  <si>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</si>
  <si>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</si>
  <si>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</si>
  <si>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</si>
  <si>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</si>
  <si>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</si>
  <si>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</si>
  <si>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</si>
  <si>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</si>
  <si>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</si>
  <si>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</si>
  <si>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</si>
  <si>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</si>
  <si>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</si>
  <si>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</si>
  <si>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</si>
  <si>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</si>
  <si>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</si>
  <si>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</si>
  <si>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</si>
  <si>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</si>
  <si>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</si>
  <si>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</si>
  <si>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</si>
  <si>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</si>
  <si>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</si>
  <si>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</si>
  <si>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</si>
  <si>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</si>
  <si>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</si>
  <si>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</si>
  <si>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</si>
  <si>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</si>
  <si>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</si>
  <si>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</si>
  <si>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</si>
  <si>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</si>
  <si>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</si>
  <si>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</si>
  <si>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</si>
  <si>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</si>
  <si>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</si>
  <si>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</si>
  <si>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</si>
  <si>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</si>
  <si>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</si>
  <si>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</si>
  <si>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</si>
  <si>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</si>
  <si>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</si>
  <si>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</si>
  <si>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</si>
  <si>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</si>
  <si>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</si>
  <si>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</si>
  <si>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</si>
  <si>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</si>
  <si>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</si>
  <si>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</si>
  <si>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</si>
  <si>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</si>
  <si>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</si>
  <si>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</si>
  <si>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</si>
  <si>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</si>
  <si>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</si>
  <si>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</si>
  <si>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</si>
  <si>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</si>
  <si>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</si>
  <si>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</si>
  <si>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</si>
  <si>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</si>
  <si>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</si>
  <si>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</si>
  <si>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</si>
  <si>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</si>
  <si>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</si>
  <si>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</si>
  <si>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</si>
  <si>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</si>
  <si>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</si>
  <si>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</si>
  <si>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</si>
  <si>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</si>
  <si>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</si>
  <si>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</si>
  <si>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</si>
  <si>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</si>
  <si>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</si>
  <si>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</si>
  <si>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</si>
  <si>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</si>
  <si>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</si>
  <si>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</si>
  <si>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</si>
  <si>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</si>
  <si>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</si>
  <si>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</si>
  <si>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</si>
  <si>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</si>
  <si>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</si>
  <si>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</si>
  <si>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</si>
  <si>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</si>
  <si>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</si>
  <si>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</si>
  <si>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</si>
  <si>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</si>
  <si>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</si>
  <si>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</si>
  <si>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</si>
  <si>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</si>
  <si>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</si>
  <si>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</si>
  <si>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</si>
  <si>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</si>
  <si>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</si>
  <si>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</si>
  <si>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</si>
  <si>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</si>
  <si>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</si>
  <si>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</si>
  <si>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</si>
  <si>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</si>
  <si>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</si>
  <si>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</si>
  <si>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</si>
  <si>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</si>
  <si>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</si>
  <si>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</si>
  <si>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</si>
  <si>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</si>
  <si>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</si>
  <si>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</si>
  <si>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</si>
  <si>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</si>
  <si>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</si>
  <si>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</si>
  <si>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</si>
  <si>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</si>
  <si>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</si>
  <si>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</si>
  <si>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</si>
  <si>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</si>
  <si>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</si>
  <si>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</si>
  <si>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</si>
  <si>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</si>
  <si>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</si>
  <si>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</si>
  <si>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</si>
  <si>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</si>
  <si>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</si>
  <si>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</si>
  <si>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</si>
  <si>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</si>
  <si>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</si>
  <si>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</si>
  <si>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</si>
  <si>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</si>
  <si>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</si>
  <si>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</si>
  <si>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</si>
  <si>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</si>
  <si>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</si>
  <si>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</si>
  <si>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</si>
  <si>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</si>
  <si>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</si>
  <si>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</si>
  <si>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</si>
  <si>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</si>
  <si>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</si>
  <si>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</si>
  <si>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</si>
  <si>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</si>
  <si>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</si>
  <si>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</si>
  <si>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</si>
  <si>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</si>
  <si>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</si>
  <si>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</si>
  <si>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</si>
  <si>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</si>
  <si>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</si>
  <si>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</si>
  <si>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</si>
  <si>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</si>
  <si>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</si>
  <si>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</si>
  <si>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</si>
  <si>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</si>
  <si>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</si>
  <si>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</si>
  <si>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</si>
  <si>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</si>
  <si>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</si>
  <si>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</si>
  <si>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</si>
  <si>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</si>
  <si>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</si>
  <si>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</si>
  <si>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</si>
  <si>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</si>
  <si>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</si>
  <si>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</si>
  <si>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</si>
  <si>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</si>
  <si>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</si>
  <si>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</si>
  <si>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</si>
  <si>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</si>
  <si>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</si>
  <si>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</si>
  <si>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</si>
  <si>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</si>
  <si>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</si>
  <si>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</si>
  <si>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</si>
  <si>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</si>
  <si>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</si>
  <si>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</si>
  <si>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</si>
  <si>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</si>
  <si>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</si>
  <si>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</si>
  <si>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</si>
  <si>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</si>
  <si>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</si>
  <si>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</si>
  <si>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</si>
  <si>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</si>
  <si>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</si>
  <si>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</si>
  <si>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</si>
  <si>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</si>
  <si>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</si>
  <si>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</si>
  <si>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</si>
  <si>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</si>
  <si>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</si>
  <si>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</si>
  <si>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</si>
  <si>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</si>
  <si>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</si>
  <si>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</si>
  <si>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</si>
  <si>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</si>
  <si>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</si>
  <si>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</si>
  <si>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</si>
  <si>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</si>
  <si>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</si>
  <si>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</si>
  <si>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</si>
  <si>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</si>
  <si>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</si>
  <si>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</si>
  <si>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</si>
  <si>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</si>
  <si>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</si>
  <si>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</si>
  <si>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</si>
  <si>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</si>
  <si>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</si>
  <si>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</si>
  <si>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</si>
  <si>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</si>
  <si>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</si>
  <si>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</si>
  <si>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</si>
  <si>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</si>
  <si>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</si>
  <si>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</si>
  <si>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</si>
  <si>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</si>
  <si>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</si>
  <si>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</si>
  <si>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</si>
  <si>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</si>
  <si>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</si>
  <si>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</si>
  <si>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</si>
  <si>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</si>
  <si>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</si>
  <si>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</si>
  <si>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</si>
  <si>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</si>
  <si>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</si>
  <si>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</si>
  <si>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</si>
  <si>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</si>
  <si>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</si>
  <si>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</si>
  <si>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</si>
  <si>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</si>
  <si>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</si>
  <si>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</si>
  <si>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</si>
  <si>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</si>
  <si>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</si>
  <si>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</si>
  <si>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</si>
  <si>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</si>
  <si>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</si>
  <si>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</si>
  <si>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</si>
  <si>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</si>
  <si>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</si>
  <si>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</si>
  <si>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</si>
  <si>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</si>
  <si>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</si>
  <si>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</si>
  <si>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</si>
  <si>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</si>
  <si>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</si>
  <si>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</si>
  <si>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</si>
  <si>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</si>
  <si>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</si>
  <si>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</si>
  <si>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</si>
  <si>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</si>
  <si>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</si>
  <si>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</si>
  <si>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</si>
  <si>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</si>
  <si>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</si>
  <si>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</si>
  <si>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</si>
  <si>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</si>
  <si>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</si>
  <si>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</si>
  <si>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</si>
  <si>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</si>
  <si>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</si>
  <si>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</si>
  <si>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</si>
  <si>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</si>
  <si>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</si>
  <si>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</si>
  <si>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</si>
  <si>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</si>
  <si>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</si>
  <si>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</si>
  <si>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</si>
  <si>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</si>
  <si>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</si>
  <si>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</si>
  <si>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</si>
  <si>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</si>
  <si>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</si>
  <si>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</si>
  <si>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</si>
  <si>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</si>
  <si>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</si>
  <si>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</si>
  <si>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</si>
  <si>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</si>
  <si>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</si>
  <si>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</si>
  <si>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</si>
  <si>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</si>
  <si>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</si>
  <si>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</si>
  <si>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</si>
  <si>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</si>
  <si>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</si>
  <si>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</si>
  <si>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</si>
  <si>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</si>
  <si>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</si>
  <si>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</si>
  <si>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</si>
  <si>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</si>
  <si>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</si>
  <si>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</si>
  <si>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</si>
  <si>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</si>
  <si>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</si>
  <si>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</si>
  <si>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</si>
  <si>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</si>
  <si>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</si>
  <si>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</si>
  <si>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</si>
  <si>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</si>
  <si>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</si>
  <si>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</si>
  <si>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</si>
  <si>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</si>
  <si>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</si>
  <si>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</si>
  <si>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</si>
  <si>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</si>
  <si>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</si>
  <si>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</si>
  <si>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</si>
  <si>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</si>
  <si>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</si>
  <si>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</si>
  <si>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</si>
  <si>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</si>
  <si>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</si>
  <si>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</si>
  <si>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</si>
  <si>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</si>
  <si>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</si>
  <si>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</si>
  <si>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</si>
  <si>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</si>
  <si>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</si>
  <si>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</si>
  <si>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</si>
  <si>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</si>
  <si>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</si>
  <si>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</si>
  <si>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</si>
  <si>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</si>
  <si>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</si>
  <si>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</si>
  <si>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</si>
  <si>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</si>
  <si>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</si>
  <si>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</si>
  <si>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</si>
  <si>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</si>
  <si>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</si>
  <si>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</si>
  <si>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</si>
  <si>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</si>
  <si>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</si>
  <si>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</si>
  <si>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</si>
  <si>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</si>
  <si>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</si>
  <si>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</si>
  <si>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</si>
  <si>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</si>
  <si>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</si>
  <si>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</si>
  <si>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</si>
  <si>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</si>
  <si>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</si>
  <si>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</si>
  <si>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</si>
  <si>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</si>
  <si>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</si>
  <si>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</si>
  <si>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</si>
  <si>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</si>
  <si>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</si>
  <si>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</si>
  <si>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</si>
  <si>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</si>
  <si>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</si>
  <si>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</si>
  <si>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</si>
  <si>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</si>
  <si>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</si>
  <si>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</si>
  <si>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</si>
  <si>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</si>
  <si>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</si>
  <si>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</si>
  <si>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</si>
  <si>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</si>
  <si>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</si>
  <si>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</si>
  <si>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</si>
  <si>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</si>
  <si>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</si>
  <si>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</si>
  <si>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</si>
  <si>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</si>
  <si>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</si>
  <si>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</si>
  <si>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</si>
  <si>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</si>
  <si>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</si>
  <si>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</si>
  <si>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</si>
  <si>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</si>
  <si>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</si>
  <si>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</si>
  <si>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</si>
  <si>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</si>
  <si>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</si>
  <si>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</si>
  <si>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</si>
  <si>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</si>
  <si>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</si>
  <si>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</si>
  <si>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</si>
  <si>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</si>
  <si>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</si>
  <si>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</si>
  <si>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</si>
  <si>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</si>
  <si>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</si>
  <si>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</si>
  <si>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</si>
  <si>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</si>
  <si>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</si>
  <si>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</si>
  <si>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</si>
  <si>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</si>
  <si>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</si>
  <si>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</si>
  <si>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</si>
  <si>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</si>
  <si>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</si>
  <si>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</si>
  <si>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</si>
  <si>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</si>
  <si>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</si>
  <si>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</si>
  <si>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</si>
  <si>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</si>
  <si>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</si>
  <si>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</si>
  <si>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</si>
  <si>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</si>
  <si>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</si>
  <si>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</si>
  <si>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</si>
  <si>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</si>
  <si>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</si>
  <si>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</si>
  <si>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</si>
  <si>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</si>
  <si>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</si>
  <si>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</si>
  <si>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</si>
  <si>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</si>
  <si>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</si>
  <si>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</si>
  <si>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</si>
  <si>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</si>
  <si>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</si>
  <si>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</si>
  <si>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</si>
  <si>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</si>
  <si>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</si>
  <si>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</si>
  <si>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</si>
  <si>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</si>
  <si>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</si>
  <si>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</si>
  <si>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</si>
  <si>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</si>
  <si>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</si>
  <si>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</si>
  <si>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</si>
  <si>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</si>
  <si>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</si>
  <si>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</si>
  <si>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</si>
  <si>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</si>
  <si>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</si>
  <si>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</si>
  <si>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</si>
  <si>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</si>
  <si>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</si>
  <si>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</si>
  <si>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</si>
  <si>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</si>
  <si>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</si>
  <si>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</si>
  <si>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</si>
  <si>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</si>
  <si>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</si>
  <si>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</si>
  <si>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</si>
  <si>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</si>
  <si>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</si>
  <si>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</si>
  <si>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</si>
  <si>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</si>
  <si>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</si>
  <si>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</si>
  <si>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</si>
  <si>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</si>
  <si>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</si>
  <si>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</si>
  <si>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</si>
  <si>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</si>
  <si>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</si>
  <si>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</si>
  <si>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</si>
  <si>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</si>
  <si>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</si>
  <si>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</si>
  <si>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</si>
  <si>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</si>
  <si>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</si>
  <si>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</si>
  <si>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</si>
  <si>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</si>
  <si>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</si>
  <si>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</si>
  <si>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</si>
  <si>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</si>
  <si>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</si>
  <si>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</si>
  <si>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</si>
  <si>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</si>
  <si>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</si>
  <si>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</si>
  <si>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</si>
  <si>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</si>
  <si>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</si>
  <si>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</si>
  <si>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</si>
  <si>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</si>
  <si>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</si>
  <si>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</si>
  <si>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</si>
  <si>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</si>
  <si>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</si>
  <si>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</si>
  <si>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</si>
  <si>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</si>
  <si>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</si>
  <si>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</si>
  <si>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</si>
  <si>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</si>
  <si>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</si>
  <si>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</si>
  <si>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</si>
  <si>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</si>
  <si>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</si>
  <si>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</si>
  <si>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</si>
  <si>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</si>
  <si>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</si>
  <si>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</si>
  <si>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</si>
  <si>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</si>
  <si>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</si>
  <si>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</si>
  <si>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</si>
  <si>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</si>
  <si>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</si>
  <si>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</si>
  <si>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</si>
  <si>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</si>
  <si>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</si>
  <si>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</si>
  <si>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</si>
  <si>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</si>
  <si>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</si>
  <si>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</si>
  <si>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</si>
  <si>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</si>
  <si>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</si>
  <si>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</si>
  <si>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</si>
  <si>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</si>
  <si>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</si>
  <si>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</si>
  <si>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</si>
  <si>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</si>
  <si>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</si>
  <si>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</si>
  <si>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</si>
  <si>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</si>
  <si>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</si>
  <si>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</si>
  <si>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</si>
  <si>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</si>
  <si>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</si>
  <si>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</si>
  <si>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</si>
  <si>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</si>
  <si>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</si>
  <si>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</si>
  <si>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</si>
  <si>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</si>
  <si>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</si>
  <si>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</si>
  <si>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</si>
  <si>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</si>
  <si>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</si>
  <si>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</si>
  <si>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</si>
  <si>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</si>
  <si>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</si>
  <si>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</si>
  <si>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</si>
  <si>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</si>
  <si>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</si>
  <si>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</si>
  <si>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</si>
  <si>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</si>
  <si>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</si>
  <si>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</si>
  <si>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</si>
  <si>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</si>
  <si>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</si>
  <si>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</si>
  <si>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</si>
  <si>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</si>
  <si>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</si>
  <si>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</si>
  <si>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</si>
  <si>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</si>
  <si>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</si>
  <si>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</si>
  <si>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</si>
  <si>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</si>
  <si>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</si>
  <si>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</si>
  <si>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</si>
  <si>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</si>
  <si>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</si>
  <si>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</si>
  <si>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</si>
  <si>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</si>
  <si>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</si>
  <si>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</si>
  <si>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</si>
  <si>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</si>
  <si>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</si>
  <si>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</si>
  <si>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</si>
  <si>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</si>
  <si>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</si>
  <si>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</si>
  <si>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</si>
  <si>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</si>
  <si>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</si>
  <si>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</si>
  <si>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</si>
  <si>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</si>
  <si>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</si>
  <si>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</si>
  <si>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</si>
  <si>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</si>
  <si>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</si>
  <si>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</si>
  <si>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</si>
  <si>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</si>
  <si>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</si>
  <si>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</si>
  <si>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</si>
  <si>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</si>
  <si>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</si>
  <si>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</si>
  <si>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</si>
  <si>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</si>
  <si>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</si>
  <si>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</si>
  <si>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</si>
  <si>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</si>
  <si>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</si>
  <si>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</si>
  <si>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</si>
  <si>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</si>
  <si>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</si>
  <si>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</si>
  <si>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</si>
  <si>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</si>
  <si>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</si>
  <si>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</si>
  <si>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</si>
  <si>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</si>
  <si>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</si>
  <si>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</si>
  <si>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</si>
  <si>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</si>
  <si>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</si>
  <si>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</si>
  <si>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</si>
  <si>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</si>
  <si>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</si>
  <si>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</si>
  <si>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</si>
  <si>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</si>
  <si>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</si>
  <si>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</si>
  <si>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</si>
  <si>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</si>
  <si>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</si>
  <si>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</si>
  <si>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</si>
  <si>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</si>
  <si>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</si>
  <si>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</si>
  <si>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</si>
  <si>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</si>
  <si>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</si>
  <si>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</si>
  <si>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</si>
  <si>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</si>
  <si>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</si>
  <si>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</si>
  <si>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</si>
  <si>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</si>
  <si>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</si>
  <si>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</si>
  <si>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</si>
  <si>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</si>
  <si>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</si>
  <si>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</si>
  <si>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</si>
  <si>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</si>
  <si>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</si>
  <si>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</si>
  <si>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</si>
  <si>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</si>
  <si>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</si>
  <si>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</si>
  <si>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</si>
  <si>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</si>
  <si>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</si>
  <si>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</si>
  <si>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</si>
  <si>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</si>
  <si>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</si>
  <si>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</si>
  <si>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</si>
  <si>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</si>
  <si>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</si>
  <si>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</si>
  <si>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</si>
  <si>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</si>
  <si>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</si>
  <si>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</si>
  <si>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</si>
  <si>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</si>
  <si>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</si>
  <si>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</si>
  <si>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</si>
  <si>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</si>
  <si>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</si>
  <si>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</si>
  <si>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</si>
  <si>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</si>
  <si>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</si>
  <si>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</si>
  <si>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</si>
  <si>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</si>
  <si>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</si>
  <si>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</si>
  <si>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</si>
  <si>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</si>
  <si>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</si>
  <si>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</si>
  <si>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</si>
  <si>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</si>
  <si>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</si>
  <si>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</si>
  <si>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</si>
  <si>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</si>
  <si>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</si>
  <si>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</si>
  <si>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</si>
  <si>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</si>
  <si>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</si>
  <si>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</si>
  <si>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</si>
  <si>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</si>
  <si>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</si>
  <si>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</si>
  <si>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</si>
  <si>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</si>
  <si>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</si>
  <si>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</si>
  <si>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</si>
  <si>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</si>
  <si>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</si>
  <si>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</si>
  <si>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</si>
  <si>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</si>
  <si>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</si>
  <si>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</si>
  <si>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</si>
  <si>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</si>
  <si>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</si>
  <si>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</si>
  <si>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</si>
  <si>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</si>
  <si>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</si>
  <si>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</si>
  <si>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</si>
  <si>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</si>
  <si>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</si>
  <si>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</si>
  <si>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</si>
  <si>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</si>
  <si>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</si>
  <si>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</si>
  <si>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</si>
  <si>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</si>
  <si>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</si>
  <si>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</si>
  <si>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</si>
  <si>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</si>
  <si>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</si>
  <si>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</si>
  <si>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</si>
  <si>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</si>
  <si>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</si>
  <si>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</si>
  <si>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</si>
  <si>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</si>
  <si>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</si>
  <si>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</si>
  <si>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</si>
  <si>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</si>
  <si>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</si>
  <si>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</si>
  <si>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</si>
  <si>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</si>
  <si>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</si>
  <si>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</si>
  <si>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</si>
  <si>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</si>
  <si>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</si>
  <si>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</si>
  <si>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</si>
  <si>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</si>
  <si>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</si>
  <si>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</si>
  <si>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</si>
  <si>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</si>
  <si>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</si>
  <si>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</si>
  <si>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</si>
  <si>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</si>
  <si>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</si>
  <si>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</si>
  <si>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</si>
  <si>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</si>
  <si>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</si>
  <si>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</si>
  <si>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</si>
  <si>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</si>
  <si>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</si>
  <si>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</si>
  <si>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</si>
  <si>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</si>
  <si>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</si>
  <si>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</si>
  <si>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</si>
  <si>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</si>
  <si>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</si>
  <si>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</si>
  <si>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</si>
  <si>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</si>
  <si>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</si>
  <si>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</si>
  <si>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</si>
  <si>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</si>
  <si>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</si>
  <si>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</si>
  <si>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</si>
  <si>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</si>
  <si>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</si>
  <si>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</si>
  <si>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</si>
  <si>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</si>
  <si>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</si>
  <si>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</si>
  <si>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</si>
  <si>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</si>
  <si>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</si>
  <si>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</si>
  <si>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</si>
  <si>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</si>
  <si>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</si>
  <si>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</si>
  <si>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</si>
  <si>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</si>
  <si>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</si>
  <si>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</si>
  <si>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</si>
  <si>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</si>
  <si>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</si>
  <si>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</si>
  <si>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</si>
  <si>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</si>
  <si>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</si>
  <si>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</si>
  <si>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</si>
  <si>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</si>
  <si>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</si>
  <si>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</si>
  <si>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</si>
  <si>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</si>
  <si>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</si>
  <si>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</si>
  <si>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</si>
  <si>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</si>
  <si>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</si>
  <si>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</si>
  <si>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</si>
  <si>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</si>
  <si>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</si>
  <si>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</si>
  <si>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</si>
  <si>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</si>
  <si>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</si>
  <si>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</si>
  <si>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</si>
  <si>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</si>
  <si>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</si>
  <si>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</si>
  <si>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</si>
  <si>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</si>
  <si>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</si>
  <si>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</si>
  <si>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</si>
  <si>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</si>
  <si>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</si>
  <si>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</si>
  <si>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</si>
  <si>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</si>
  <si>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</si>
  <si>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</si>
  <si>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</si>
  <si>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</si>
  <si>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</si>
  <si>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</si>
  <si>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</si>
  <si>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</si>
  <si>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</si>
  <si>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</si>
  <si>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</si>
  <si>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</si>
  <si>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</si>
  <si>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</si>
  <si>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</si>
  <si>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</si>
  <si>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</si>
  <si>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</si>
  <si>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</si>
  <si>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</si>
  <si>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</si>
  <si>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</si>
  <si>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</si>
  <si>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</si>
  <si>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</si>
  <si>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</si>
  <si>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</si>
  <si>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</si>
  <si>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</si>
  <si>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</si>
  <si>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</si>
  <si>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</si>
  <si>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</si>
  <si>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</si>
  <si>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</si>
  <si>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</si>
  <si>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</si>
  <si>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</si>
  <si>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</si>
  <si>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</si>
  <si>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</si>
  <si>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</si>
  <si>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</si>
  <si>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</si>
  <si>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</si>
  <si>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</si>
  <si>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</si>
  <si>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</si>
  <si>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</si>
  <si>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</si>
  <si>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</si>
  <si>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</si>
  <si>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</si>
  <si>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</si>
  <si>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</si>
  <si>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</si>
  <si>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</si>
  <si>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</si>
  <si>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</si>
  <si>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</si>
  <si>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</si>
  <si>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</si>
  <si>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</si>
  <si>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</si>
  <si>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</si>
  <si>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</si>
  <si>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</si>
  <si>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</si>
  <si>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</si>
  <si>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</si>
  <si>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</si>
  <si>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</si>
  <si>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</si>
  <si>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</si>
  <si>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</si>
  <si>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</si>
  <si>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</si>
  <si>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</si>
  <si>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</si>
  <si>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</si>
  <si>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</si>
  <si>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</si>
  <si>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</si>
  <si>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</si>
  <si>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</si>
  <si>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</si>
  <si>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</si>
  <si>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</si>
  <si>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</si>
  <si>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</si>
  <si>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</si>
  <si>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</si>
  <si>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</si>
  <si>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</si>
  <si>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</si>
  <si>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</si>
  <si>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</si>
  <si>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</si>
  <si>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</si>
  <si>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</si>
  <si>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</si>
  <si>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</si>
  <si>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</si>
  <si>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</si>
  <si>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</si>
  <si>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</si>
  <si>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</si>
  <si>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</si>
  <si>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</si>
  <si>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</si>
  <si>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</si>
  <si>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</si>
  <si>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</si>
  <si>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</si>
  <si>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</si>
  <si>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</si>
  <si>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</si>
  <si>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</si>
  <si>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</si>
  <si>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</si>
  <si>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</si>
  <si>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</si>
  <si>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</si>
  <si>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</si>
  <si>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</si>
  <si>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</si>
  <si>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</si>
  <si>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</si>
  <si>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</si>
  <si>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</si>
  <si>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</si>
  <si>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</si>
  <si>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</si>
  <si>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</si>
  <si>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</si>
  <si>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</si>
  <si>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</si>
  <si>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</si>
  <si>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</si>
  <si>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</si>
  <si>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</si>
  <si>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</si>
  <si>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</si>
  <si>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</si>
  <si>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</si>
  <si>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</si>
  <si>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</si>
  <si>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</si>
  <si>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</si>
  <si>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</si>
  <si>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</si>
  <si>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</si>
  <si>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</si>
  <si>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</si>
  <si>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</si>
  <si>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</si>
  <si>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</si>
  <si>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</si>
  <si>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</si>
  <si>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</si>
  <si>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</si>
  <si>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</si>
  <si>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</si>
  <si>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</si>
  <si>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</si>
  <si>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</si>
  <si>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</si>
  <si>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</si>
  <si>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</si>
  <si>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</si>
  <si>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</si>
  <si>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</si>
  <si>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</si>
  <si>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</si>
  <si>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</si>
  <si>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</si>
  <si>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</si>
  <si>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</si>
  <si>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</si>
  <si>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</si>
  <si>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</si>
  <si>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</si>
  <si>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</si>
  <si>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</si>
  <si>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</si>
  <si>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</si>
  <si>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</si>
  <si>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</si>
  <si>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</si>
  <si>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</si>
  <si>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</si>
  <si>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</si>
  <si>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</si>
  <si>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</si>
  <si>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</si>
  <si>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</si>
  <si>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</si>
  <si>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</si>
  <si>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</si>
  <si>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</si>
  <si>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</si>
  <si>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</si>
  <si>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</si>
  <si>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</si>
  <si>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</si>
  <si>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</si>
  <si>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</si>
  <si>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</si>
  <si>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</si>
  <si>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</si>
  <si>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</si>
  <si>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</si>
  <si>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</si>
  <si>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</si>
  <si>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</si>
  <si>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</si>
  <si>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</si>
  <si>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</si>
  <si>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</si>
  <si>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</si>
  <si>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</si>
  <si>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</si>
  <si>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</si>
  <si>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</si>
  <si>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</si>
  <si>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</si>
  <si>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</si>
  <si>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</si>
  <si>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</si>
  <si>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</si>
  <si>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</si>
  <si>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</si>
  <si>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</si>
  <si>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</si>
  <si>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</si>
  <si>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</si>
  <si>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</si>
  <si>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</si>
  <si>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</si>
  <si>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</si>
  <si>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</si>
  <si>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</si>
  <si>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</si>
  <si>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</si>
  <si>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</si>
  <si>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</si>
  <si>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</si>
  <si>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</si>
  <si>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</si>
  <si>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</si>
  <si>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</si>
  <si>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</si>
  <si>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</si>
  <si>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</si>
  <si>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</si>
  <si>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</si>
  <si>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</si>
  <si>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</si>
  <si>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</si>
  <si>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</si>
  <si>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</si>
  <si>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</si>
  <si>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</si>
  <si>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</si>
  <si>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</si>
  <si>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</si>
  <si>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</si>
  <si>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</si>
  <si>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</si>
  <si>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</si>
  <si>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</si>
  <si>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</si>
  <si>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</si>
  <si>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</si>
  <si>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</si>
  <si>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</si>
  <si>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</si>
  <si>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</si>
  <si>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</si>
  <si>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</si>
  <si>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</si>
  <si>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</si>
  <si>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</si>
  <si>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</si>
  <si>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</si>
  <si>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</si>
  <si>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</si>
  <si>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</si>
  <si>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</si>
  <si>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</si>
  <si>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</si>
  <si>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</si>
  <si>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</si>
  <si>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</si>
  <si>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</si>
  <si>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</si>
  <si>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</si>
  <si>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</si>
  <si>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</si>
  <si>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</si>
  <si>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</si>
  <si>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</si>
  <si>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</si>
  <si>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</si>
  <si>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</si>
  <si>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</si>
  <si>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</si>
  <si>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</si>
  <si>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</si>
  <si>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</si>
  <si>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</si>
  <si>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</si>
  <si>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</si>
  <si>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</si>
  <si>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</si>
  <si>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</si>
  <si>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</si>
  <si>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</si>
  <si>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</si>
  <si>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</si>
  <si>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</si>
  <si>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</si>
  <si>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</si>
  <si>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</si>
  <si>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</si>
  <si>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</si>
  <si>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</si>
  <si>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</si>
  <si>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</si>
  <si>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</si>
  <si>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</si>
  <si>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</si>
  <si>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</si>
  <si>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</si>
  <si>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</si>
  <si>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</si>
  <si>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</si>
  <si>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</si>
  <si>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</si>
  <si>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</si>
  <si>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</si>
  <si>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</si>
  <si>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</si>
  <si>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</si>
  <si>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</si>
  <si>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</si>
  <si>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</si>
  <si>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</si>
  <si>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</si>
  <si>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</si>
  <si>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</si>
  <si>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</si>
  <si>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</si>
  <si>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</si>
  <si>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</si>
  <si>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</si>
  <si>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</si>
  <si>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</si>
  <si>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</si>
  <si>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</si>
  <si>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</si>
  <si>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</si>
  <si>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</si>
  <si>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</si>
  <si>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</si>
  <si>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</si>
  <si>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</si>
  <si>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</si>
  <si>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</si>
  <si>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</si>
  <si>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</si>
  <si>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</si>
  <si>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</si>
  <si>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</si>
  <si>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</si>
  <si>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</si>
  <si>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</si>
  <si>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</si>
  <si>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</si>
  <si>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</si>
  <si>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</si>
  <si>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</si>
  <si>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</si>
  <si>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</si>
  <si>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</si>
  <si>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</si>
  <si>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</si>
  <si>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</si>
  <si>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</si>
  <si>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</si>
  <si>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</si>
  <si>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</si>
  <si>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</si>
  <si>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</si>
  <si>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</si>
  <si>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</si>
  <si>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</si>
  <si>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</si>
  <si>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</si>
  <si>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</si>
  <si>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</si>
  <si>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</si>
  <si>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</si>
  <si>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</si>
  <si>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</si>
  <si>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</si>
  <si>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</si>
  <si>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</si>
  <si>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</si>
  <si>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</si>
  <si>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</si>
  <si>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</si>
  <si>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</si>
  <si>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</si>
  <si>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</si>
  <si>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</si>
  <si>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</si>
  <si>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</si>
  <si>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</si>
  <si>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</si>
  <si>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</si>
  <si>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</si>
  <si>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</si>
  <si>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</si>
  <si>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</si>
  <si>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</si>
  <si>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</si>
  <si>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</si>
  <si>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</si>
  <si>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</si>
  <si>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</si>
  <si>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</si>
  <si>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</si>
  <si>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</si>
  <si>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</si>
  <si>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</si>
  <si>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</si>
  <si>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</si>
  <si>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</si>
  <si>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</si>
  <si>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</si>
  <si>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</si>
  <si>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</si>
  <si>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</si>
  <si>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</si>
  <si>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</si>
  <si>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</si>
  <si>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</si>
  <si>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</si>
  <si>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</si>
  <si>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</si>
  <si>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</si>
  <si>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</si>
  <si>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</si>
  <si>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</si>
  <si>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</si>
  <si>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</si>
  <si>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</si>
  <si>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</si>
  <si>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</si>
  <si>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</si>
  <si>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</si>
  <si>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</si>
  <si>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</si>
  <si>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</si>
  <si>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</si>
  <si>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</si>
  <si>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</si>
  <si>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</si>
  <si>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</si>
  <si>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</si>
  <si>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</si>
  <si>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</si>
  <si>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</si>
  <si>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</si>
  <si>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</si>
  <si>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</si>
  <si>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</si>
  <si>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</si>
  <si>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</si>
  <si>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</si>
  <si>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</si>
  <si>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</si>
  <si>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</si>
  <si>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</si>
  <si>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</si>
  <si>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</si>
  <si>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</si>
  <si>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</si>
  <si>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</si>
  <si>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</si>
  <si>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</si>
  <si>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</si>
  <si>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</si>
  <si>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</si>
  <si>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</si>
  <si>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</si>
  <si>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</si>
  <si>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</si>
  <si>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</si>
  <si>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</si>
  <si>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</si>
  <si>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</si>
  <si>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</si>
  <si>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</si>
  <si>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</si>
  <si>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</si>
  <si>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</si>
  <si>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</si>
  <si>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</si>
  <si>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</si>
  <si>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</si>
  <si>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</si>
  <si>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</si>
  <si>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</si>
  <si>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</si>
  <si>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</si>
  <si>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</si>
  <si>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</si>
  <si>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</si>
  <si>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</si>
  <si>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</si>
  <si>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</si>
  <si>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</si>
  <si>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</si>
  <si>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</si>
  <si>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</si>
  <si>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</si>
  <si>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</si>
  <si>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</si>
  <si>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</si>
  <si>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</si>
  <si>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</si>
  <si>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</si>
  <si>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</si>
  <si>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</si>
  <si>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</si>
  <si>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</si>
  <si>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</si>
  <si>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</si>
  <si>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</si>
  <si>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</si>
  <si>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</si>
  <si>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</si>
  <si>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</si>
  <si>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</si>
  <si>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</si>
  <si>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</si>
  <si>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</si>
  <si>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</si>
  <si>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</si>
  <si>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</si>
  <si>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</si>
  <si>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</si>
  <si>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</si>
  <si>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</si>
  <si>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</si>
  <si>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</si>
  <si>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</si>
  <si>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</si>
  <si>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</si>
  <si>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</si>
  <si>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</si>
  <si>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</si>
  <si>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</si>
  <si>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</si>
  <si>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</si>
  <si>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</si>
  <si>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</si>
  <si>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</si>
  <si>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</si>
  <si>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</si>
  <si>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</si>
  <si>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</si>
  <si>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</si>
  <si>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</si>
  <si>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</si>
  <si>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</si>
  <si>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</si>
  <si>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</si>
  <si>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</si>
  <si>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</si>
  <si>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</si>
  <si>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</si>
  <si>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</si>
  <si>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</si>
  <si>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</si>
  <si>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</si>
  <si>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</si>
  <si>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</si>
  <si>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</si>
  <si>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</si>
  <si>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</si>
  <si>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</si>
  <si>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</si>
  <si>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</si>
  <si>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</si>
  <si>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</si>
  <si>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</si>
  <si>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</si>
  <si>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</si>
  <si>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</si>
  <si>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</si>
  <si>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</si>
  <si>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</si>
  <si>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</si>
  <si>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</si>
  <si>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</si>
  <si>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</si>
  <si>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</si>
  <si>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</si>
  <si>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</si>
  <si>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</si>
  <si>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</si>
  <si>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</si>
  <si>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</si>
  <si>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</si>
  <si>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</si>
  <si>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</si>
  <si>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</si>
  <si>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</si>
  <si>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</si>
  <si>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</si>
  <si>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</si>
  <si>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</si>
  <si>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</si>
  <si>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</si>
  <si>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</si>
  <si>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</si>
  <si>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</si>
  <si>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</si>
  <si>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</si>
  <si>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</si>
  <si>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</si>
  <si>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</si>
  <si>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</si>
  <si>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</si>
  <si>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</si>
  <si>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</si>
  <si>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</si>
  <si>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</si>
  <si>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</si>
  <si>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</si>
  <si>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</si>
  <si>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</si>
  <si>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</si>
  <si>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</si>
  <si>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</si>
  <si>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</si>
  <si>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</si>
  <si>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</si>
  <si>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</si>
  <si>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</si>
  <si>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</si>
  <si>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</si>
  <si>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</si>
  <si>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</si>
  <si>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</si>
  <si>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</si>
  <si>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</si>
  <si>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</si>
  <si>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</si>
  <si>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</si>
  <si>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</si>
  <si>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</si>
  <si>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</si>
  <si>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</si>
  <si>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</si>
  <si>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</si>
  <si>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</si>
  <si>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</si>
  <si>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</si>
  <si>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</si>
  <si>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</si>
  <si>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</si>
  <si>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</si>
  <si>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</si>
  <si>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</si>
  <si>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</si>
  <si>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</si>
  <si>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</si>
  <si>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</si>
  <si>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</si>
  <si>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</si>
  <si>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</si>
  <si>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</si>
  <si>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</si>
  <si>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</si>
  <si>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</si>
  <si>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</si>
  <si>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</si>
  <si>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</si>
  <si>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</si>
  <si>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</si>
  <si>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</si>
  <si>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</si>
  <si>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</si>
  <si>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</si>
  <si>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</si>
  <si>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</si>
  <si>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</si>
  <si>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</si>
  <si>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</si>
  <si>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</si>
  <si>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</si>
  <si>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</si>
  <si>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</si>
  <si>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</si>
  <si>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</si>
  <si>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</si>
  <si>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</si>
  <si>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</si>
  <si>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</si>
  <si>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</si>
  <si>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</si>
  <si>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</si>
  <si>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</si>
  <si>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</si>
  <si>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</si>
  <si>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</si>
  <si>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</si>
  <si>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</si>
  <si>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</si>
  <si>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</si>
  <si>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</si>
  <si>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</si>
  <si>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</si>
  <si>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</si>
  <si>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</si>
  <si>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</si>
  <si>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</si>
  <si>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</si>
  <si>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</si>
  <si>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</si>
  <si>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</si>
  <si>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</si>
  <si>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</si>
  <si>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</si>
  <si>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</si>
  <si>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</si>
  <si>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</si>
  <si>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</si>
  <si>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</si>
  <si>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</si>
  <si>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</si>
  <si>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</si>
  <si>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</si>
  <si>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</si>
  <si>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</si>
  <si>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</si>
  <si>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</si>
  <si>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</si>
  <si>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</si>
  <si>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</si>
  <si>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</si>
  <si>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</si>
  <si>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</si>
  <si>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</si>
  <si>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</si>
  <si>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</si>
  <si>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</si>
  <si>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</si>
  <si>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</si>
  <si>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</si>
  <si>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</si>
  <si>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</si>
  <si>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</si>
  <si>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</si>
  <si>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</si>
  <si>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</si>
  <si>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</si>
  <si>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</si>
  <si>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</si>
  <si>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</si>
  <si>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</si>
  <si>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</si>
  <si>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</si>
  <si>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</si>
  <si>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</si>
  <si>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</si>
  <si>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</si>
  <si>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</si>
  <si>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</si>
  <si>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</si>
  <si>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</si>
  <si>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</si>
  <si>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</si>
  <si>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</si>
  <si>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</si>
  <si>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</si>
  <si>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</si>
  <si>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</si>
  <si>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</si>
  <si>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</si>
  <si>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</si>
  <si>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</si>
  <si>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</si>
  <si>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</si>
  <si>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</si>
  <si>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</si>
  <si>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</si>
  <si>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</si>
  <si>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</si>
  <si>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</si>
  <si>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</si>
  <si>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</si>
  <si>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</si>
  <si>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</si>
  <si>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</si>
  <si>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</si>
  <si>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</si>
  <si>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</si>
  <si>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</si>
  <si>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</si>
  <si>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</si>
  <si>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</si>
  <si>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</si>
  <si>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</si>
  <si>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</si>
  <si>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</si>
  <si>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</si>
  <si>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</si>
  <si>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</si>
  <si>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</si>
  <si>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</si>
  <si>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</si>
  <si>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</si>
  <si>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</si>
  <si>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</si>
  <si>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</si>
  <si>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</si>
  <si>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</si>
  <si>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</si>
  <si>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</si>
  <si>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</si>
  <si>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</si>
  <si>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</si>
  <si>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</si>
  <si>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</si>
  <si>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</si>
  <si>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</si>
  <si>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</si>
  <si>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</si>
  <si>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</si>
  <si>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</si>
  <si>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</si>
  <si>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</si>
  <si>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</si>
  <si>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</si>
  <si>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</si>
  <si>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</si>
  <si>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</si>
  <si>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</si>
  <si>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</si>
  <si>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</si>
  <si>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</si>
  <si>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</si>
  <si>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</si>
  <si>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</si>
  <si>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</si>
  <si>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</si>
  <si>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</si>
  <si>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</si>
  <si>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</si>
  <si>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</si>
  <si>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</si>
  <si>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</si>
  <si>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</si>
  <si>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</si>
  <si>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</si>
  <si>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</si>
  <si>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</si>
  <si>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</si>
  <si>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</si>
  <si>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</si>
  <si>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</si>
  <si>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</si>
  <si>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</si>
  <si>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</si>
  <si>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</si>
  <si>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</si>
  <si>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</si>
  <si>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</si>
  <si>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</si>
  <si>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</si>
  <si>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</si>
  <si>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</si>
  <si>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</si>
  <si>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</si>
  <si>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</si>
  <si>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</si>
  <si>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</si>
  <si>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</si>
  <si>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</si>
  <si>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</si>
  <si>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</si>
  <si>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</si>
  <si>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</si>
  <si>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</si>
  <si>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</si>
  <si>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</si>
  <si>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</si>
  <si>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</si>
  <si>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</si>
  <si>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</si>
  <si>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</si>
  <si>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</si>
  <si>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</si>
  <si>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</si>
  <si>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</si>
  <si>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</si>
  <si>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</si>
  <si>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</si>
  <si>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</si>
  <si>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</si>
  <si>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</si>
  <si>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</si>
  <si>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</si>
  <si>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</si>
  <si>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</si>
  <si>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</si>
  <si>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</si>
  <si>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</si>
  <si>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</si>
  <si>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</si>
  <si>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</si>
  <si>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</si>
  <si>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</si>
  <si>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</si>
  <si>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</si>
  <si>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</si>
  <si>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</si>
  <si>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</si>
  <si>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</si>
  <si>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</si>
  <si>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</si>
  <si>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</si>
  <si>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</si>
  <si>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</si>
  <si>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</si>
  <si>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</si>
  <si>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</si>
  <si>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</si>
  <si>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</si>
  <si>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</si>
  <si>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</si>
  <si>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</si>
  <si>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</si>
  <si>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</si>
  <si>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</si>
  <si>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</si>
  <si>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</si>
  <si>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</si>
  <si>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</si>
  <si>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</si>
  <si>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</si>
  <si>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</si>
  <si>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</si>
  <si>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</si>
  <si>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</si>
  <si>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</si>
  <si>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</si>
  <si>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</si>
  <si>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</si>
  <si>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</si>
  <si>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</si>
  <si>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</si>
  <si>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</si>
  <si>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</si>
  <si>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</si>
  <si>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</si>
  <si>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</si>
  <si>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</si>
  <si>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</si>
  <si>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</si>
  <si>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</si>
  <si>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</si>
  <si>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</si>
  <si>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</si>
  <si>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</si>
  <si>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</si>
  <si>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</si>
  <si>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</si>
  <si>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</si>
  <si>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</si>
  <si>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</si>
  <si>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</si>
  <si>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</si>
  <si>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</si>
  <si>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</si>
  <si>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</si>
  <si>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</si>
  <si>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</si>
  <si>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</si>
  <si>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</si>
  <si>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</si>
  <si>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</si>
  <si>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</si>
  <si>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</si>
  <si>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</si>
  <si>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</si>
  <si>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</si>
  <si>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</si>
  <si>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</si>
  <si>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</si>
  <si>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</si>
  <si>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</si>
  <si>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</si>
  <si>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</si>
  <si>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</si>
  <si>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</si>
  <si>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</si>
  <si>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</si>
  <si>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</si>
  <si>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</si>
  <si>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</si>
  <si>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</si>
  <si>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</si>
  <si>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</si>
  <si>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</si>
  <si>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</si>
  <si>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</si>
  <si>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</si>
  <si>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</si>
  <si>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</si>
  <si>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</si>
  <si>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</si>
  <si>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</si>
  <si>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</si>
  <si>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</si>
  <si>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</si>
  <si>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</si>
  <si>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</si>
  <si>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</si>
  <si>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</si>
  <si>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</si>
  <si>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</si>
  <si>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</si>
  <si>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</si>
  <si>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</si>
  <si>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</si>
  <si>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</si>
  <si>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</si>
  <si>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</si>
  <si>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</si>
  <si>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</si>
  <si>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</si>
  <si>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</si>
  <si>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</si>
  <si>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</si>
  <si>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</si>
  <si>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</si>
  <si>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</si>
  <si>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</si>
  <si>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</si>
  <si>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</si>
  <si>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</si>
  <si>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</si>
  <si>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</si>
  <si>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</si>
  <si>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</si>
  <si>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</si>
  <si>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</si>
  <si>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</si>
  <si>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</si>
  <si>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</si>
  <si>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</si>
  <si>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</si>
  <si>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</si>
  <si>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</si>
  <si>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</si>
  <si>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</si>
  <si>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</si>
  <si>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</si>
  <si>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</si>
  <si>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</si>
  <si>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</si>
  <si>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</si>
  <si>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</si>
  <si>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</si>
  <si>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</si>
  <si>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</si>
  <si>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</si>
  <si>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</si>
  <si>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</si>
  <si>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</si>
  <si>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</si>
  <si>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</si>
  <si>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</si>
  <si>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</si>
  <si>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</si>
  <si>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</si>
  <si>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</si>
  <si>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</si>
  <si>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</si>
  <si>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</si>
  <si>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</si>
  <si>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</si>
  <si>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</si>
  <si>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</si>
  <si>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</si>
  <si>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</si>
  <si>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</si>
  <si>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</si>
  <si>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</si>
  <si>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</si>
  <si>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</si>
  <si>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</si>
  <si>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</si>
  <si>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</si>
  <si>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</si>
  <si>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</si>
  <si>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</si>
  <si>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</si>
  <si>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</si>
  <si>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</si>
  <si>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</si>
  <si>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</si>
  <si>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</si>
  <si>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</si>
  <si>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</si>
  <si>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</si>
  <si>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</si>
  <si>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</si>
  <si>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</si>
  <si>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</si>
  <si>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</si>
  <si>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</si>
  <si>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</si>
  <si>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</si>
  <si>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</si>
  <si>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</si>
  <si>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</si>
  <si>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</si>
  <si>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</si>
  <si>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</si>
  <si>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</si>
  <si>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</si>
  <si>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</si>
  <si>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</si>
  <si>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</si>
  <si>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</si>
  <si>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</si>
  <si>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</si>
  <si>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</si>
  <si>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</si>
  <si>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</si>
  <si>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</si>
  <si>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</si>
  <si>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</si>
  <si>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</si>
  <si>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</si>
  <si>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</si>
  <si>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</si>
  <si>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</si>
  <si>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</si>
  <si>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</si>
  <si>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</si>
  <si>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</si>
  <si>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</si>
  <si>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</si>
  <si>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</si>
  <si>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</si>
  <si>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</si>
  <si>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</si>
  <si>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</si>
  <si>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</si>
  <si>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</si>
  <si>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</si>
  <si>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</si>
  <si>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</si>
  <si>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</si>
  <si>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</si>
  <si>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</si>
  <si>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</si>
  <si>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</si>
  <si>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</si>
  <si>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</si>
  <si>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</si>
  <si>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</si>
  <si>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</si>
  <si>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</si>
  <si>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</si>
  <si>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</si>
  <si>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</si>
  <si>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</si>
  <si>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</si>
  <si>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</si>
  <si>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</si>
  <si>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</si>
  <si>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</si>
  <si>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</si>
  <si>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</si>
  <si>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</si>
  <si>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</si>
  <si>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</si>
  <si>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</si>
  <si>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</si>
  <si>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</si>
  <si>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</si>
  <si>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</si>
  <si>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</si>
  <si>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</si>
  <si>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</si>
  <si>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</si>
  <si>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</si>
  <si>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</si>
  <si>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</si>
  <si>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</si>
  <si>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</si>
  <si>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</si>
  <si>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</si>
  <si>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</si>
  <si>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</si>
  <si>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</si>
  <si>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</si>
  <si>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</si>
  <si>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</si>
  <si>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</si>
  <si>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</si>
  <si>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</si>
  <si>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</si>
  <si>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</si>
  <si>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</si>
  <si>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</si>
  <si>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</si>
  <si>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</si>
  <si>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</si>
  <si>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</si>
  <si>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</si>
  <si>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</si>
  <si>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</si>
  <si>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</si>
  <si>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</si>
  <si>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</si>
  <si>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</si>
  <si>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</si>
  <si>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</si>
  <si>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</si>
  <si>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</si>
  <si>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</si>
  <si>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</si>
  <si>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</si>
  <si>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</si>
  <si>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</si>
  <si>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</si>
  <si>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</si>
  <si>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</si>
  <si>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</si>
  <si>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</si>
  <si>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</si>
  <si>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</si>
  <si>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</si>
  <si>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</si>
  <si>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</si>
  <si>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</si>
  <si>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</si>
  <si>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</si>
  <si>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</si>
  <si>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</si>
  <si>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</si>
  <si>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</si>
  <si>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</si>
  <si>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</si>
  <si>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</si>
  <si>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</si>
  <si>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</si>
  <si>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</si>
  <si>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</si>
  <si>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</si>
  <si>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</si>
  <si>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</si>
  <si>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</si>
  <si>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</si>
  <si>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</si>
  <si>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</si>
  <si>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</si>
  <si>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</si>
  <si>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</si>
  <si>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</si>
  <si>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</si>
  <si>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</si>
  <si>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</si>
  <si>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</si>
  <si>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</si>
  <si>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</si>
  <si>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</si>
  <si>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</si>
  <si>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</si>
  <si>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</si>
  <si>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</si>
  <si>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</si>
  <si>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</si>
  <si>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</si>
  <si>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</si>
  <si>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</si>
  <si>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</si>
  <si>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</si>
  <si>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</si>
  <si>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</si>
  <si>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</si>
  <si>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</si>
  <si>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</si>
  <si>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</si>
  <si>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</si>
  <si>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</si>
  <si>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</si>
  <si>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</si>
  <si>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</si>
  <si>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</si>
  <si>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</si>
  <si>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</si>
  <si>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</si>
  <si>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</si>
  <si>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</si>
  <si>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</si>
  <si>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</si>
  <si>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</si>
  <si>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</si>
  <si>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</si>
  <si>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</si>
  <si>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</si>
  <si>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</si>
  <si>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</si>
  <si>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</si>
  <si>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</si>
  <si>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</si>
  <si>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</si>
  <si>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</si>
  <si>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</si>
  <si>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</si>
  <si>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</si>
  <si>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</si>
  <si>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</si>
  <si>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</si>
  <si>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</si>
  <si>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</si>
  <si>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</si>
  <si>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</si>
  <si>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</si>
  <si>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</si>
  <si>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</si>
  <si>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</si>
  <si>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</si>
  <si>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</si>
  <si>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</si>
  <si>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</si>
  <si>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</si>
  <si>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</si>
  <si>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</si>
  <si>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</si>
  <si>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</si>
  <si>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</si>
  <si>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</si>
  <si>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</si>
  <si>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</si>
  <si>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</si>
  <si>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</si>
  <si>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</si>
  <si>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</si>
  <si>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</si>
  <si>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</si>
  <si>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</si>
  <si>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</si>
  <si>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</si>
  <si>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</si>
  <si>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</si>
  <si>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</si>
  <si>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</si>
  <si>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</si>
  <si>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</si>
  <si>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</si>
  <si>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</si>
  <si>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</si>
  <si>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</si>
  <si>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</si>
  <si>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</si>
  <si>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</si>
  <si>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</si>
  <si>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</si>
  <si>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</si>
  <si>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</si>
  <si>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</si>
  <si>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</si>
  <si>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</si>
  <si>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</si>
  <si>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</si>
  <si>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</si>
  <si>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</si>
  <si>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</si>
  <si>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</si>
  <si>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</si>
  <si>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</si>
  <si>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</si>
  <si>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</si>
  <si>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</si>
  <si>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</si>
  <si>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</si>
  <si>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</si>
  <si>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</si>
  <si>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</si>
  <si>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</si>
  <si>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</si>
  <si>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</si>
  <si>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</si>
  <si>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</si>
  <si>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</si>
  <si>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</si>
  <si>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</si>
  <si>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</si>
  <si>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</si>
  <si>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</si>
  <si>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</si>
  <si>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</si>
  <si>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</si>
  <si>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</si>
  <si>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</si>
  <si>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</si>
  <si>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</si>
  <si>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</si>
  <si>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</si>
  <si>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</si>
  <si>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</si>
  <si>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</si>
  <si>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</si>
  <si>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</si>
  <si>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</si>
  <si>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</si>
  <si>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</si>
  <si>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</si>
  <si>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</si>
  <si>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</si>
  <si>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</si>
  <si>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</si>
  <si>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</si>
  <si>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</si>
  <si>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</si>
  <si>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</si>
  <si>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</si>
  <si>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</si>
  <si>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</si>
  <si>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</si>
  <si>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</si>
  <si>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</si>
  <si>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</si>
  <si>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</si>
  <si>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</si>
  <si>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</si>
  <si>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</si>
  <si>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</si>
  <si>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</si>
  <si>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</si>
  <si>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</si>
  <si>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</si>
  <si>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</si>
  <si>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</si>
  <si>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</si>
  <si>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</si>
  <si>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</si>
  <si>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</si>
  <si>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</si>
  <si>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</si>
  <si>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</si>
  <si>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</si>
  <si>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</si>
  <si>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</si>
  <si>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</si>
  <si>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</si>
  <si>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</si>
  <si>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</si>
  <si>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</si>
  <si>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</si>
  <si>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</si>
  <si>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</si>
  <si>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</si>
  <si>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</si>
  <si>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</si>
  <si>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</si>
  <si>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</si>
  <si>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</si>
  <si>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</si>
  <si>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</si>
  <si>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</si>
  <si>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</si>
  <si>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</si>
  <si>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</si>
  <si>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</si>
  <si>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</si>
  <si>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</si>
  <si>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</si>
  <si>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</si>
  <si>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</si>
  <si>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</si>
  <si>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</si>
  <si>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</si>
  <si>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</si>
  <si>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</si>
  <si>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</si>
  <si>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</si>
  <si>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</si>
  <si>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</si>
  <si>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</si>
  <si>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</si>
  <si>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</si>
  <si>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</si>
  <si>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</si>
  <si>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</si>
  <si>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</si>
  <si>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</si>
  <si>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</si>
  <si>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</si>
  <si>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</si>
  <si>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</si>
  <si>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</si>
  <si>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</si>
  <si>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</si>
  <si>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</si>
  <si>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</si>
  <si>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</si>
  <si>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</si>
  <si>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</si>
  <si>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</si>
  <si>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</si>
  <si>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</si>
  <si>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</si>
  <si>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</si>
  <si>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</si>
  <si>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</si>
  <si>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</si>
  <si>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</si>
  <si>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</si>
  <si>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</si>
  <si>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</si>
  <si>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</si>
  <si>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</si>
  <si>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</si>
  <si>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</si>
  <si>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</si>
  <si>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</si>
  <si>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</si>
  <si>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</si>
  <si>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</si>
  <si>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</si>
  <si>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</si>
  <si>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</si>
  <si>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</si>
  <si>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</si>
  <si>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</si>
  <si>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</si>
  <si>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</si>
  <si>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</si>
  <si>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</si>
  <si>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</si>
  <si>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</si>
  <si>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</si>
  <si>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</si>
  <si>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</si>
  <si>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</si>
  <si>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</si>
  <si>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</si>
  <si>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</si>
  <si>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</si>
  <si>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</si>
  <si>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</si>
  <si>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</si>
  <si>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</si>
  <si>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</si>
  <si>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</si>
  <si>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</si>
  <si>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</si>
  <si>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</si>
  <si>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</si>
  <si>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</si>
  <si>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</si>
  <si>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</si>
  <si>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</si>
  <si>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</si>
  <si>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</si>
  <si>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</si>
  <si>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</si>
  <si>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</si>
  <si>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</si>
  <si>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</si>
  <si>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</si>
  <si>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</si>
  <si>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</si>
  <si>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</si>
  <si>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</si>
  <si>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</si>
  <si>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</si>
  <si>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</si>
  <si>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</si>
  <si>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</si>
  <si>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</si>
  <si>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</si>
  <si>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</si>
  <si>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</si>
  <si>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</si>
  <si>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</si>
  <si>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</si>
  <si>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</si>
  <si>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</si>
  <si>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</si>
  <si>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</si>
  <si>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</si>
  <si>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</si>
  <si>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</si>
  <si>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</si>
  <si>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</si>
  <si>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</si>
  <si>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</si>
  <si>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</si>
  <si>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</si>
  <si>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</si>
  <si>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</si>
  <si>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</si>
  <si>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</si>
  <si>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</si>
  <si>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</si>
  <si>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</si>
  <si>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</si>
  <si>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</si>
  <si>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</si>
  <si>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</si>
  <si>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</si>
  <si>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</si>
  <si>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</si>
  <si>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</si>
  <si>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</si>
  <si>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</si>
  <si>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</si>
  <si>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</si>
  <si>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</si>
  <si>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</si>
  <si>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</si>
  <si>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</si>
  <si>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</si>
  <si>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</si>
  <si>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</si>
  <si>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</si>
  <si>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</si>
  <si>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</si>
  <si>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</si>
  <si>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</si>
  <si>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</si>
  <si>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</si>
  <si>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</si>
  <si>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</si>
  <si>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</si>
  <si>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</si>
  <si>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</si>
  <si>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</si>
  <si>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</si>
  <si>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</si>
  <si>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</si>
  <si>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</si>
  <si>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</si>
  <si>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</si>
  <si>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</si>
  <si>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</si>
  <si>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</si>
  <si>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</si>
  <si>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</si>
  <si>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</si>
  <si>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</si>
  <si>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</si>
  <si>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</si>
  <si>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</si>
  <si>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</si>
  <si>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</si>
  <si>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</si>
  <si>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</si>
  <si>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</si>
  <si>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</si>
  <si>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</si>
  <si>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</si>
  <si>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</si>
  <si>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</si>
  <si>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</si>
  <si>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</si>
  <si>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</si>
  <si>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</si>
  <si>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</si>
  <si>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</si>
  <si>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</si>
  <si>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</si>
  <si>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</si>
  <si>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</si>
  <si>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</si>
  <si>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</si>
  <si>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</si>
  <si>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</si>
  <si>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</si>
  <si>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</si>
  <si>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</si>
  <si>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</si>
  <si>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</si>
  <si>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</si>
  <si>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</si>
  <si>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</si>
  <si>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</si>
  <si>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</si>
  <si>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</si>
  <si>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</si>
  <si>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</si>
  <si>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</si>
  <si>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</si>
  <si>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</si>
  <si>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</si>
  <si>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</si>
  <si>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</si>
  <si>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</si>
  <si>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</si>
  <si>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</si>
  <si>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</si>
  <si>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</si>
  <si>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</si>
  <si>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</si>
  <si>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</si>
  <si>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</si>
  <si>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</si>
  <si>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</si>
  <si>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</si>
  <si>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</si>
  <si>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</si>
  <si>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</si>
  <si>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</si>
  <si>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</si>
  <si>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</si>
  <si>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</si>
  <si>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</si>
  <si>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</si>
  <si>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</si>
  <si>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</si>
  <si>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</si>
  <si>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</si>
  <si>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</si>
  <si>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</si>
  <si>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</si>
  <si>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</si>
  <si>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</si>
  <si>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</si>
  <si>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</si>
  <si>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</si>
  <si>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</si>
  <si>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</si>
  <si>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</si>
  <si>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</si>
  <si>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</si>
  <si>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</si>
  <si>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</si>
  <si>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</si>
  <si>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</si>
  <si>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</si>
  <si>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</si>
  <si>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</si>
  <si>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</si>
  <si>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</si>
  <si>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</si>
  <si>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</si>
  <si>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</si>
  <si>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</si>
  <si>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</si>
  <si>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</si>
  <si>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</si>
  <si>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</si>
  <si>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</si>
  <si>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</si>
  <si>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</si>
  <si>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</si>
  <si>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</si>
  <si>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</si>
  <si>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</si>
  <si>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</si>
  <si>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</si>
  <si>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</si>
  <si>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</si>
  <si>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</si>
  <si>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</si>
  <si>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</si>
  <si>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</si>
  <si>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</si>
  <si>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</si>
  <si>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</si>
  <si>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</si>
  <si>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</si>
  <si>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</si>
  <si>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</si>
  <si>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</si>
  <si>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</si>
  <si>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</si>
  <si>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</si>
  <si>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</si>
  <si>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</si>
  <si>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</si>
  <si>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</si>
  <si>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</si>
  <si>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</si>
  <si>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</si>
  <si>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</si>
  <si>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</si>
  <si>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</si>
  <si>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</si>
  <si>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</si>
  <si>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</si>
  <si>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</si>
  <si>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</si>
  <si>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</si>
  <si>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</si>
  <si>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</si>
  <si>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</si>
  <si>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</si>
  <si>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</si>
  <si>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</si>
  <si>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</si>
  <si>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</si>
  <si>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</si>
  <si>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</si>
  <si>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</si>
  <si>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</si>
  <si>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</si>
  <si>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</si>
  <si>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</si>
  <si>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</si>
  <si>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</si>
  <si>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</si>
  <si>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</si>
  <si>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</si>
  <si>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</si>
  <si>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</si>
  <si>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</si>
  <si>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</si>
  <si>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</si>
  <si>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</si>
  <si>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</si>
  <si>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</si>
  <si>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</si>
  <si>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</si>
  <si>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</si>
  <si>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</si>
  <si>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</si>
  <si>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</si>
  <si>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</si>
  <si>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</si>
  <si>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</si>
  <si>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</si>
  <si>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</si>
  <si>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</si>
  <si>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</si>
  <si>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</si>
  <si>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</si>
  <si>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</si>
  <si>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</si>
  <si>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</si>
  <si>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</si>
  <si>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</si>
  <si>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</si>
  <si>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</si>
  <si>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</si>
  <si>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</si>
  <si>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</si>
  <si>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</si>
  <si>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</si>
  <si>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</si>
  <si>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</si>
  <si>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</si>
  <si>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</si>
  <si>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</si>
  <si>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</si>
  <si>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</si>
  <si>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</si>
  <si>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</si>
  <si>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</si>
  <si>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</si>
  <si>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</si>
  <si>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</si>
  <si>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</si>
  <si>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</si>
  <si>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</si>
  <si>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</si>
  <si>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</si>
  <si>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</si>
  <si>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</si>
  <si>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</si>
  <si>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</si>
  <si>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</si>
  <si>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</si>
  <si>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</si>
  <si>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</si>
  <si>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</si>
  <si>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</si>
  <si>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</si>
  <si>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</si>
  <si>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</si>
  <si>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</si>
  <si>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</si>
  <si>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</si>
  <si>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</si>
  <si>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</si>
  <si>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</si>
  <si>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</si>
  <si>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</si>
  <si>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</si>
  <si>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</si>
  <si>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</si>
  <si>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</si>
  <si>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</si>
  <si>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</si>
  <si>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</si>
  <si>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</si>
  <si>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</si>
  <si>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</si>
  <si>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</si>
  <si>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</si>
  <si>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</si>
  <si>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</si>
  <si>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</si>
  <si>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</si>
  <si>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</si>
  <si>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</si>
  <si>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</si>
  <si>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</si>
  <si>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</si>
  <si>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</si>
  <si>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</si>
  <si>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</si>
  <si>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</si>
  <si>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</si>
  <si>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</si>
  <si>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</si>
  <si>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</si>
  <si>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</si>
  <si>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</si>
  <si>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</si>
  <si>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</si>
  <si>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</si>
  <si>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</si>
  <si>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</si>
  <si>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</si>
  <si>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</si>
  <si>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</si>
  <si>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</si>
  <si>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</si>
  <si>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</si>
  <si>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</si>
  <si>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</si>
  <si>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</si>
  <si>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</si>
  <si>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</si>
  <si>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</si>
  <si>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</si>
  <si>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</si>
  <si>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</si>
  <si>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</si>
  <si>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</si>
  <si>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</si>
  <si>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</si>
  <si>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</si>
  <si>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</si>
  <si>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</si>
  <si>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</si>
  <si>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</si>
  <si>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</si>
  <si>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</si>
  <si>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</si>
  <si>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</si>
  <si>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</si>
  <si>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</si>
  <si>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</si>
  <si>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</si>
  <si>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</si>
  <si>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</si>
  <si>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</si>
  <si>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</si>
  <si>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</si>
  <si>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</si>
  <si>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</si>
  <si>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</si>
  <si>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</si>
  <si>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</si>
  <si>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</si>
  <si>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</si>
  <si>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</si>
  <si>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</si>
  <si>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</si>
  <si>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</si>
  <si>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</si>
  <si>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</si>
  <si>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</si>
  <si>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</si>
  <si>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</si>
  <si>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</si>
  <si>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</si>
  <si>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</si>
  <si>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</si>
  <si>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</si>
  <si>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</si>
  <si>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</si>
  <si>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</si>
  <si>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</si>
  <si>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</si>
  <si>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</si>
  <si>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</si>
  <si>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</si>
  <si>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</si>
  <si>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</si>
  <si>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</si>
  <si>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</si>
  <si>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</si>
  <si>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</si>
  <si>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</si>
  <si>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</si>
  <si>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</si>
  <si>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</si>
  <si>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</si>
  <si>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</si>
  <si>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</si>
  <si>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</si>
  <si>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</si>
  <si>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</si>
  <si>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</si>
  <si>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</si>
  <si>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</si>
  <si>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</si>
  <si>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</si>
  <si>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</si>
  <si>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</si>
  <si>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</si>
  <si>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</si>
  <si>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</si>
  <si>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</si>
  <si>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</si>
  <si>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</si>
  <si>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</si>
  <si>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</si>
  <si>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</si>
  <si>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</si>
  <si>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</si>
  <si>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</si>
  <si>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</si>
  <si>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</si>
  <si>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</si>
  <si>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</si>
  <si>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</si>
  <si>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</si>
  <si>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</si>
  <si>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</si>
  <si>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</si>
  <si>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</si>
  <si>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</si>
  <si>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</si>
  <si>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</si>
  <si>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</si>
  <si>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</si>
  <si>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</si>
  <si>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</si>
  <si>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</si>
  <si>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</si>
  <si>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</si>
  <si>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</si>
  <si>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</si>
  <si>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</si>
  <si>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</si>
  <si>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</si>
  <si>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</si>
  <si>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</si>
  <si>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</si>
  <si>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</si>
  <si>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</si>
  <si>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</si>
  <si>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</si>
  <si>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</si>
  <si>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</si>
  <si>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</si>
  <si>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</si>
  <si>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</si>
  <si>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</si>
  <si>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</si>
  <si>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</si>
  <si>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</si>
  <si>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</si>
  <si>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</si>
  <si>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</si>
  <si>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</si>
  <si>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</si>
  <si>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</si>
  <si>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</si>
  <si>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</si>
  <si>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</si>
  <si>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</si>
  <si>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</si>
  <si>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</si>
  <si>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</si>
  <si>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</si>
  <si>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</si>
  <si>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</si>
  <si>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</si>
  <si>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</si>
  <si>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</si>
  <si>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</si>
  <si>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</si>
  <si>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</si>
  <si>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</si>
  <si>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</si>
  <si>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</si>
  <si>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</si>
  <si>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</si>
  <si>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</si>
  <si>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</si>
  <si>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</si>
  <si>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</si>
  <si>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</si>
  <si>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</si>
  <si>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</si>
  <si>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</si>
  <si>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</si>
  <si>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</si>
  <si>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</si>
  <si>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</si>
  <si>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</si>
  <si>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</si>
  <si>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</si>
  <si>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</si>
  <si>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</si>
  <si>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</si>
  <si>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</si>
  <si>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</si>
  <si>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</si>
  <si>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</si>
  <si>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</si>
  <si>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</si>
  <si>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</si>
  <si>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</si>
  <si>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</si>
  <si>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</si>
  <si>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no PCM</t>
  </si>
  <si>
    <t>ETA 60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</si>
  <si>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</si>
  <si>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</si>
  <si>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</si>
  <si>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</si>
  <si>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</si>
  <si>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PCM-20251001-00002087</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</si>
  <si>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</si>
  <si>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</si>
  <si>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</si>
  <si>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</si>
  <si>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</si>
  <si>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</si>
  <si>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</si>
  <si>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</si>
  <si>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</si>
  <si>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</si>
  <si>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</si>
  <si>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</si>
  <si>
    <t>No PCM</t>
  </si>
  <si>
    <t xml:space="preserve">	2025-10-01 19:20:23</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</si>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</sst>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3">
    <sortCondition ref="H1:H7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3" totalsRowShown="0" headerRowDxfId="157" dataDxfId="156" headerRowBorderDxfId="154" tableBorderDxfId="155" totalsRowBorderDxfId="153">
  <autoFilter ref="A1:CJ3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 totalsRowShown="0" headerRowDxfId="48" dataDxfId="47" headerRowBorderDxfId="45" tableBorderDxfId="46" totalsRowBorderDxfId="44">
  <autoFilter ref="A1:L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7" totalsRowShown="0" headerRowDxfId="15" dataDxfId="14" headerRowBorderDxfId="12" tableBorderDxfId="13">
  <autoFilter ref="A1:L3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268.98512673610821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15.364142939812155</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45931.933552662034</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45931.933552662034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45931.933552662034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45931.933552662034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45931.933552662034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45931.933552662034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45931.933552662034</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45931.933552662034</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45931.933552662034</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45931.933552662034</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45931.933552662034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45931.933552662034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45931.933552662034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45931.933552662034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45931.933552662034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45931.933552662034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45931.933552662034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45931.933552662034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45931.933552662034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45931.933552662034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45931.933552662034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45931.933552662034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45931.933552662034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45931.933552662034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45931.933552662034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45931.933552662034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45931.933552662034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45931.933552662034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45931.933552662034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45931.933552662034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45931.933552662034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45931.933552662034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45931.933552662034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45931.933552662034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45931.933552662034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45931.933552662034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45931.933552662034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45931.933552662034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45931.933552662034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45931.933552662034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45931.933552662034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45931.933552662034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45931.933552662034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45931.933552662034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45931.933552662034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45931.933552662034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45931.933552662034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45931.933552662034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45931.933552662034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45931.933552662034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45931.933552662034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45931.933552662034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45931.933552662034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45931.933552662034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45931.933552662034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45931.933552662034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45931.933552662034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45931.933552662034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45931.933552662034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45931.933552662034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45931.933552662034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45931.933552662034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45931.933552662034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45931.933552662034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45931.933552662034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45931.933552662034</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45931.933552662034</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45931.933552662034</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45931.933552662034</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45931.933552662034</v>
      </c>
      <c r="H73" s="68"/>
      <c r="I73" s="73" t="str">
        <f>IFERROR(VLOOKUP(D73,DB!A:F,6,0),"")</f>
        <v/>
      </c>
      <c r="J73" s="73" t="str">
        <f>IFERROR(VLOOKUP(D73,DB!A:G,7,0),"")</f>
        <v/>
      </c>
      <c r="K73" s="69"/>
      <c r="L73" s="70" t="str">
        <f>IFERROR(VLOOKUP(D73,DB!A:I,9,0),"")</f>
        <v/>
      </c>
    </row>
  </sheetData>
  <customSheetViews>
    <customSheetView guid="{F6042A99-DD27-4453-835D-0834D95730CC}" filter="1" showAutoFilter="1">
      <pageMargins left="0" right="0" top="0" bottom="0" header="0" footer="0"/>
      <autoFilter ref="B1:M1" xr:uid="{44A9528A-1CD4-4A52-8A5F-E2A5E7F886DB}"/>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3"/>
  <sheetViews>
    <sheetView workbookViewId="0">
      <selection activeCell="E11" sqref="E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240.28177025462355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125.20646932870295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106.93371469907288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8.7079855324045639</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21477</v>
      </c>
      <c r="E7" s="131"/>
      <c r="F7" s="132"/>
      <c r="G7" s="133">
        <f ca="1">IFERROR(NOW()-F7,"-")</f>
        <v>45931.933552662034</v>
      </c>
      <c r="H7" s="132">
        <v>45931.915231481478</v>
      </c>
      <c r="I7" s="18" t="str">
        <f>IFERROR(VLOOKUP(D7,DB!A:F,6,0),"")</f>
        <v>Generator-SG</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45931.933552662034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45931.933552662034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45931.933552662034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45931.933552662034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45931.933552662034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45931.933552662034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45931.933552662034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45931.933552662034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45931.933552662034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45931.933552662034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45931.933552662034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45931.933552662034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45931.933552662034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45931.933552662034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45931.933552662034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45931.933552662034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45931.933552662034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45931.933552662034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45931.933552662034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45931.933552662034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45931.933552662034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45931.933552662034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45931.933552662034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45931.933552662034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45931.933552662034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45931.933552662034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45931.933552662034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45931.933552662034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45931.933552662034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45931.933552662034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45931.933552662034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45931.933552662034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45931.933552662034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45931.933552662034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45931.933552662034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45931.933552662034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45931.933552662034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45931.933552662034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45931.933552662034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45931.933552662034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45931.933552662034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45931.933552662034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45931.933552662034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45931.933552662034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45931.933552662034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45931.933552662034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45931.933552662034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45931.933552662034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45931.933552662034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45931.933552662034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45931.933552662034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45931.933552662034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45931.933552662034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45931.933552662034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45931.933552662034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45931.933552662034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45931.933552662034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45931.933552662034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45931.933552662034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45931.933552662034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45931.933552662034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45931.933552662034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45931.933552662034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45931.933552662034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45931.933552662034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45931.933552662034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45931.933552662034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45931.933552662034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45931.933552662034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45931.933552662034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45931.933552662034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45931.933552662034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45931.933552662034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45931.933552662034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45931.933552662034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45931.933552662034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45931.933552662034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45931.933552662034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45931.933552662034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45931.933552662034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45931.933552662034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45931.933552662034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45931.933552662034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45931.933552662034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45931.933552662034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45931.933552662034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45931.933552662034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45931.933552662034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45931.933552662034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45931.933552662034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45931.933552662034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45931.933552662034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45931.933552662034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45931.933552662034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45931.933552662034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45931.933552662034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45931.933552662034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45931.933552662034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45931.933552662034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45931.933552662034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45931.933552662034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45931.933552662034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45931.933552662034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45931.933552662034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45931.933552662034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45931.933552662034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45931.933552662034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45931.933552662034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45931.933552662034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45931.933552662034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45931.933552662034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45931.933552662034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45931.933552662034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45931.933552662034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45931.933552662034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45931.933552662034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45931.933552662034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45931.933552662034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45931.933552662034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45931.933552662034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45931.933552662034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45931.933552662034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45931.933552662034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45931.933552662034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45931.933552662034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45931.933552662034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45931.933552662034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45931.933552662034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45931.933552662034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45931.933552662034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45931.933552662034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45931.933552662034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45931.933552662034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45931.933552662034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45931.933552662034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45931.933552662034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45931.933552662034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45931.933552662034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45931.933552662034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45931.933552662034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45931.933552662034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45931.933552662034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45931.933552662034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45931.933552662034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45931.933552662034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45931.933552662034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45931.933552662034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45931.933552662034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45931.933552662034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45931.933552662034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45931.933552662034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45931.933552662034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45931.933552662034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45931.933552662034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45931.933552662034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45931.933552662034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45931.933552662034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45931.933552662034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45931.933552662034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45931.933552662034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45931.933552662034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45931.933552662034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45931.933552662034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45931.933552662034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45931.933552662034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45931.933552662034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45931.933552662034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45931.933552662034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45931.933552662034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45931.933552662034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45931.933552662034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45931.933552662034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45931.933552662034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45931.933552662034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45931.933552662034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45931.933552662034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45931.933552662034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45931.933552662034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45931.933552662034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45931.933552662034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45931.933552662034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45931.933552662034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45931.933552662034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45931.933552662034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45931.933552662034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45931.933552662034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45931.933552662034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45931.933552662034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45931.933552662034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45931.933552662034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45931.933552662034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45931.933552662034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45931.933552662034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45931.933552662034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45931.933552662034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45931.933552662034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45931.933552662034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45931.933552662034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45931.933552662034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45931.933552662034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45931.933552662034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45931.933552662034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45931.933552662034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45931.933552662034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45931.933552662034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45931.933552662034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45931.933552662034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45931.933552662034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45931.933552662034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45931.933552662034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45931.933552662034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45931.933552662034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45931.933552662034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45931.933552662034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45931.933552662034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45931.933552662034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45931.933552662034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45931.933552662034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45931.933552662034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45931.933552662034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45931.933552662034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45931.933552662034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45931.933552662034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45931.933552662034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45931.933552662034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45931.933552662034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45931.933552662034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45931.933552662034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45931.933552662034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45931.933552662034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45931.933552662034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45931.933552662034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45931.933552662034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45931.933552662034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45931.933552662034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45931.933552662034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45931.933552662034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45931.933552662034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45931.933552662034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45931.933552662034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45931.933552662034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45931.933552662034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45931.933552662034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45931.933552662034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45931.933552662034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45931.933552662034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45931.933552662034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45931.933552662034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45931.933552662034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45931.933552662034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45931.933552662034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45931.933552662034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45931.933552662034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45931.933552662034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45931.933552662034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45931.933552662034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45931.933552662034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45931.933552662034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45931.933552662034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45931.933552662034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45931.933552662034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45931.933552662034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45931.933552662034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45931.933552662034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45931.933552662034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45931.933552662034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45931.933552662034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45931.933552662034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45931.933552662034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45931.933552662034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45931.933552662034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45931.933552662034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45931.933552662034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45931.933552662034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45931.933552662034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45931.933552662034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45931.933552662034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45931.933552662034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45931.933552662034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45931.933552662034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45931.933552662034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45931.933552662034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45931.933552662034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45931.933552662034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45931.933552662034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45931.933552662034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45931.933552662034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45931.933552662034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45931.933552662034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45931.933552662034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45931.933552662034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45931.933552662034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45931.933552662034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45931.933552662034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45931.933552662034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45931.933552662034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45931.933552662034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45931.933552662034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45931.933552662034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45931.933552662034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45931.933552662034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45931.933552662034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45931.933552662034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45931.933552662034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45931.933552662034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45931.933552662034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45931.933552662034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45931.933552662034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45931.933552662034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45931.933552662034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45931.933552662034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45931.933552662034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45931.933552662034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45931.933552662034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45931.933552662034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45931.933552662034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45931.933552662034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45931.933552662034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45931.933552662034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45931.933552662034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45931.933552662034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45931.933552662034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45931.933552662034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45931.933552662034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45931.933552662034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45931.933552662034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45931.933552662034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45931.933552662034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45931.933552662034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45931.933552662034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45931.933552662034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45931.933552662034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45931.933552662034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45931.933552662034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45931.933552662034</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45931.933552662034</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45931.933552662034</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45931.933552662034</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45931.933552662034</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45931.933552662034</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45931.933552662034</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45931.933552662034</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45931.933552662034</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45931.933552662034</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45931.933552662034</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45931.933552662034</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45931.933552662034</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45931.933552662034</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45931.933552662034</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45931.933552662034</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45931.933552662034</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45931.933552662034</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45931.933552662034</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45931.933552662034</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45931.933552662034</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45931.933552662034</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sheetData>
  <dataValidations count="2">
    <dataValidation allowBlank="1" showInputMessage="1" showErrorMessage="1" sqref="E1" xr:uid="{4D935161-CDD3-4592-B877-3FB59C99E142}"/>
    <dataValidation type="list" allowBlank="1" showInputMessage="1" showErrorMessage="1" sqref="E3:E3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45931.933552662034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45931.933552662034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45931.933552662034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45931.933552662034</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45931.933552662034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45931.933552662034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45931.933552662034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45931.933552662034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45931.933552662034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45931.933552662034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45931.933552662034</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45931.933552662034</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45931.933552662034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45931.933552662034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45931.933552662034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45931.933552662034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45931.933552662034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45931.933552662034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45931.933552662034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45931.933552662034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45931.933552662034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45931.933552662034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45931.933552662034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45931.933552662034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45931.933552662034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45931.933552662034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45931.933552662034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45931.933552662034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45931.933552662034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45931.933552662034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45931.933552662034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45931.933552662034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45931.933552662034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45931.933552662034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45931.933552662034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45931.933552662034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45931.933552662034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45931.933552662034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45931.933552662034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45931.933552662034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45931.933552662034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45931.933552662034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45931.933552662034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45931.933552662034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45931.933552662034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45931.933552662034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45931.933552662034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45931.933552662034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45931.933552662034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45931.933552662034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45931.933552662034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45931.933552662034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45931.933552662034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45931.933552662034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45931.933552662034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45931.933552662034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45931.933552662034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45931.933552662034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45931.933552662034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45931.933552662034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45931.933552662034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45931.933552662034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45931.933552662034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45931.933552662034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45931.933552662034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45931.933552662034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45931.933552662034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45931.933552662034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45931.933552662034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45931.933552662034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45931.933552662034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45931.933552662034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45931.933552662034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45931.933552662034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45931.933552662034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45931.933552662034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45931.933552662034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45931.933552662034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45931.933552662034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45931.933552662034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45931.933552662034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45931.933552662034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45931.933552662034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45931.933552662034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45931.933552662034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45931.933552662034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45931.933552662034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45931.933552662034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45931.933552662034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45931.933552662034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45931.933552662034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45931.933552662034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45931.933552662034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45931.933552662034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45931.933552662034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45931.933552662034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45931.933552662034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45931.933552662034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45931.933552662034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45931.933552662034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45931.933552662034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45931.933552662034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45931.933552662034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45931.933552662034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45931.933552662034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45931.933552662034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45931.933552662034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45931.933552662034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45931.933552662034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45931.933552662034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45931.933552662034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45931.933552662034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45931.933552662034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45931.933552662034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45931.933552662034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45931.933552662034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45931.933552662034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45931.933552662034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45931.933552662034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45931.933552662034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45931.933552662034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45931.933552662034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45931.933552662034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45931.933552662034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45931.933552662034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45931.933552662034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45931.933552662034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45931.933552662034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45931.933552662034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45931.933552662034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45931.933552662034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45931.933552662034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45931.933552662034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45931.933552662034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45931.933552662034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45931.933552662034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45931.933552662034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45931.933552662034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45931.933552662034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45931.933552662034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45931.933552662034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45931.933552662034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45931.933552662034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45931.933552662034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45931.933552662034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45931.933552662034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45931.933552662034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45931.933552662034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45931.933552662034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45931.933552662034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45931.933552662034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45931.933552662034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45931.933552662034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45931.933552662034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45931.933552662034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45931.933552662034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45931.933552662034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45931.933552662034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45931.933552662034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45931.933552662034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45931.933552662034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45931.933552662034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45931.933552662034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45931.933552662034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45931.933552662034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45931.933552662034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45931.933552662034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45931.933552662034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45931.933552662034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45931.933552662034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45931.933552662034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45931.933552662034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45931.933552662034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45931.933552662034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45931.933552662034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45931.933552662034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45931.933552662034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45931.933552662034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45931.933552662034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45931.933552662034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45931.933552662034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45931.933552662034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45931.933552662034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45931.933552662034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45931.933552662034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45931.933552662034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45931.933552662034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45931.933552662034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45931.933552662034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45931.933552662034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45931.933552662034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45931.933552662034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45931.933552662034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45931.933552662034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45931.933552662034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45931.933552662034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45931.933552662034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45931.933552662034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45931.933552662034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45931.933552662034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45931.933552662034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45931.933552662034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45931.933552662034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45931.933552662034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45931.933552662034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45931.933552662034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45931.933552662034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45931.933552662034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45931.933552662034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45931.933552662034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45931.933552662034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45931.933552662034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45931.933552662034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45931.933552662034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45931.933552662034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45931.933552662034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45931.933552662034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45931.933552662034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45931.933552662034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45931.933552662034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45931.933552662034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45931.933552662034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45931.933552662034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45931.933552662034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45931.933552662034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45931.933552662034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45931.933552662034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45931.933552662034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45931.933552662034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45931.933552662034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45931.933552662034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45931.933552662034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45931.933552662034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45931.933552662034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45931.933552662034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45931.933552662034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45931.933552662034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45931.933552662034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45931.933552662034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45931.933552662034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45931.933552662034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45931.933552662034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45931.933552662034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45931.933552662034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45931.933552662034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45931.933552662034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45931.933552662034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45931.933552662034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45931.933552662034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45931.933552662034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45931.933552662034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45931.933552662034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45931.933552662034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45931.933552662034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45931.933552662034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45931.933552662034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45931.933552662034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45931.933552662034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45931.933552662034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45931.933552662034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45931.933552662034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45931.933552662034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45931.933552662034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45931.933552662034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45931.933552662034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45931.933552662034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45931.933552662034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45931.933552662034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45931.933552662034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45931.933552662034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45931.933552662034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45931.933552662034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45931.933552662034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45931.933552662034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45931.933552662034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45931.933552662034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45931.933552662034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45931.933552662034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45931.933552662034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45931.933552662034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45931.933552662034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45931.933552662034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45931.933552662034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45931.933552662034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45931.933552662034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45931.933552662034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45931.933552662034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45931.933552662034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45931.933552662034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45931.933552662034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45931.933552662034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45931.933552662034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45931.933552662034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45931.933552662034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45931.933552662034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45931.933552662034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45931.933552662034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45931.933552662034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45931.933552662034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45931.933552662034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45931.933552662034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45931.933552662034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45931.933552662034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45931.933552662034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45931.933552662034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45931.933552662034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45931.933552662034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45931.933552662034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45931.933552662034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45931.933552662034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45931.933552662034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45931.933552662034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45931.933552662034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45931.933552662034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45931.933552662034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45931.933552662034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45931.933552662034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45931.933552662034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45931.933552662034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45931.933552662034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45931.933552662034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45931.933552662034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45931.933552662034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45931.933552662034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45931.933552662034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45931.933552662034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45931.933552662034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45931.933552662034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45931.933552662034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45931.933552662034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45931.933552662034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45931.933552662034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45931.933552662034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45931.933552662034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45931.933552662034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45931.933552662034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45931.933552662034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45931.933552662034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45931.933552662034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45931.933552662034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45931.933552662034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45931.933552662034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45931.933552662034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45931.933552662034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45931.933552662034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45931.933552662034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45931.933552662034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45931.933552662034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45931.933552662034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45931.933552662034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45931.933552662034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45931.933552662034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45931.933552662034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45931.933552662034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45931.933552662034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45931.933552662034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45931.933552662034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45931.933552662034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45931.933552662034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45931.933552662034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45931.933552662034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45931.933552662034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45931.933552662034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45931.933552662034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45931.933552662034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45931.933552662034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45931.933552662034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45931.933552662034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45931.933552662034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45931.933552662034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45931.933552662034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45931.933552662034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45931.933552662034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45931.933552662034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45931.933552662034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45931.933552662034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45931.933552662034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45931.933552662034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45931.933552662034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45931.933552662034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45931.933552662034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45931.933552662034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45931.933552662034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45931.933552662034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45931.933552662034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45931.933552662034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45931.933552662034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45931.933552662034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45931.933552662034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45931.933552662034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45931.933552662034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45931.933552662034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45931.933552662034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45931.933552662034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45931.933552662034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45931.933552662034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45931.933552662034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45931.933552662034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45931.933552662034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45931.933552662034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45931.933552662034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45931.933552662034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45931.933552662034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45931.933552662034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45931.933552662034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45931.933552662034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45931.933552662034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45931.933552662034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45931.933552662034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45931.933552662034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45931.933552662034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45931.933552662034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45931.933552662034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45931.933552662034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45931.933552662034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45931.933552662034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45931.933552662034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45931.933552662034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45931.933552662034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45931.933552662034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45931.933552662034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45931.933552662034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45931.933552662034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45931.933552662034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45931.933552662034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45931.933552662034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45931.933552662034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45931.933552662034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45931.933552662034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45931.933552662034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45931.933552662034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45931.933552662034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45931.933552662034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45931.933552662034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45931.933552662034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45931.933552662034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45931.933552662034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45931.933552662034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45931.933552662034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45931.933552662034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45931.933552662034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45931.933552662034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45931.933552662034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45931.933552662034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45931.933552662034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45931.933552662034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45931.933552662034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45931.933552662034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45931.933552662034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45931.933552662034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45931.933552662034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45931.933552662034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45931.933552662034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45931.933552662034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45931.933552662034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45931.933552662034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45931.933552662034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45931.933552662034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45931.933552662034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45931.933552662034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45931.933552662034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45931.933552662034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45931.933552662034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45931.933552662034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45931.933552662034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45931.933552662034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45931.933552662034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45931.933552662034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45931.933552662034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45931.933552662034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45931.933552662034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45931.933552662034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45931.933552662034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45931.933552662034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45931.933552662034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45931.933552662034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45931.933552662034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45931.933552662034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45931.933552662034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45931.933552662034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45931.933552662034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45931.933552662034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45931.933552662034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45931.933552662034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45931.933552662034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45931.933552662034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45931.933552662034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45931.933552662034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45931.933552662034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45931.933552662034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45931.933552662034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45931.933552662034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45931.933552662034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45931.933552662034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45931.933552662034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45931.933552662034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45931.933552662034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45931.933552662034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45931.933552662034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45931.933552662034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45931.933552662034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45931.933552662034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45931.933552662034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45931.933552662034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45931.933552662034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45931.933552662034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45931.933552662034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45931.933552662034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45931.933552662034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45931.933552662034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45931.933552662034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45931.933552662034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45931.933552662034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45931.933552662034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45931.933552662034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45931.933552662034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45931.933552662034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45931.933552662034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45931.933552662034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45931.933552662034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45931.933552662034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45931.933552662034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45931.933552662034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45931.933552662034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45931.933552662034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45931.933552662034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45931.933552662034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45931.933552662034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45931.933552662034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45931.933552662034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45931.933552662034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45931.933552662034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45931.933552662034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45931.933552662034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45931.933552662034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45931.933552662034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45931.933552662034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45931.933552662034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45931.933552662034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45931.933552662034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45931.933552662034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45931.933552662034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45931.933552662034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45931.933552662034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45931.933552662034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45931.933552662034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45931.933552662034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45931.933552662034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45931.933552662034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45931.933552662034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45931.933552662034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45931.933552662034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45931.933552662034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45931.933552662034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45931.933552662034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45931.933552662034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45931.933552662034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45931.933552662034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45931.933552662034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45931.933552662034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45931.933552662034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45931.933552662034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45931.933552662034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45931.933552662034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45931.933552662034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45931.933552662034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45931.933552662034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45931.933552662034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45931.933552662034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45931.933552662034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45931.933552662034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45931.933552662034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45931.933552662034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45931.933552662034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45931.933552662034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45931.933552662034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45931.933552662034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45931.933552662034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45931.933552662034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45931.933552662034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45931.933552662034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45931.933552662034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45931.933552662034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45931.933552662034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45931.933552662034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45931.933552662034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45931.933552662034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45931.933552662034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45931.933552662034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45931.933552662034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45931.933552662034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45931.933552662034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45931.933552662034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45931.933552662034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45931.933552662034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45931.933552662034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45931.933552662034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45931.933552662034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45931.933552662034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45931.933552662034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45931.933552662034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45931.933552662034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45931.933552662034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45931.933552662034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45931.933552662034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45931.933552662034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45931.933552662034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45931.933552662034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45931.933552662034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45931.933552662034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45931.933552662034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45931.933552662034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45931.933552662034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45931.933552662034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45931.933552662034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45931.933552662034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45931.933552662034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45931.933552662034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45931.933552662034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45931.933552662034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45931.933552662034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45931.933552662034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45931.933552662034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45931.933552662034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45931.933552662034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45931.933552662034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45931.933552662034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45931.933552662034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45931.933552662034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45931.933552662034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45931.933552662034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45931.933552662034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45931.933552662034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45931.933552662034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45931.933552662034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45931.933552662034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45931.933552662034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45931.933552662034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45931.933552662034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45931.933552662034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45931.933552662034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45931.933552662034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45931.933552662034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45931.933552662034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45931.933552662034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45931.933552662034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45931.933552662034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45931.933552662034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45931.933552662034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45931.933552662034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45931.933552662034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45931.933552662034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45931.933552662034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45931.933552662034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45931.933552662034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45931.933552662034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45931.933552662034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45931.933552662034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45931.933552662034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45931.933552662034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45931.933552662034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45931.933552662034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45931.933552662034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45931.933552662034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45931.933552662034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45931.933552662034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45931.933552662034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45931.933552662034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45931.933552662034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45931.933552662034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45931.933552662034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45931.933552662034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45931.933552662034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45931.933552662034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45931.933552662034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45931.933552662034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45931.933552662034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45931.933552662034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45931.933552662034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45931.933552662034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45931.933552662034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45931.933552662034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45931.933552662034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45931.933552662034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45931.933552662034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45931.933552662034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45931.933552662034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45931.933552662034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45931.933552662034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45931.933552662034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45931.933552662034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45931.933552662034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45931.933552662034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45931.933552662034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45931.933552662034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45931.933552662034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45931.933552662034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45931.933552662034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45931.933552662034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45931.933552662034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45931.933552662034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45931.933552662034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45931.933552662034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45931.933552662034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45931.933552662034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45931.933552662034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45931.933552662034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45931.933552662034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45931.933552662034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45931.933552662034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45931.933552662034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45931.933552662034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45931.933552662034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45931.933552662034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45931.933552662034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45931.933552662034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45931.933552662034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45931.933552662034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45931.933552662034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45931.933552662034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45931.933552662034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45931.933552662034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45931.933552662034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45931.933552662034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45931.933552662034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45931.933552662034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45931.933552662034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45931.933552662034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45931.933552662034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45931.933552662034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45931.933552662034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45931.933552662034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45931.933552662034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45931.933552662034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45931.933552662034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45931.933552662034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45931.933552662034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45931.933552662034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45931.933552662034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45931.933552662034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45931.933552662034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45931.933552662034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45931.933552662034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45931.933552662034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45931.933552662034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45931.933552662034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45931.933552662034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45931.933552662034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45931.933552662034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45931.933552662034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45931.933552662034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45931.933552662034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45931.933552662034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45931.933552662034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45931.933552662034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45931.933552662034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45931.933552662034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45931.933552662034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45931.933552662034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45931.933552662034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45931.933552662034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45931.933552662034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45931.933552662034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45931.933552662034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45931.933552662034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45931.933552662034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45931.933552662034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45931.933552662034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45931.933552662034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45931.933552662034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45931.933552662034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45931.933552662034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45931.933552662034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45931.933552662034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45931.933552662034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45931.933552662034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45931.933552662034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45931.933552662034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45931.933552662034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45931.933552662034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45931.933552662034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45931.933552662034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45931.933552662034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45931.933552662034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45931.933552662034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45931.933552662034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45931.933552662034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45931.933552662034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45931.933552662034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45931.933552662034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45931.933552662034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45931.933552662034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45931.933552662034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45931.933552662034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45931.933552662034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45931.933552662034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45931.933552662034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45931.933552662034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45931.933552662034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45931.933552662034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45931.933552662034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45931.933552662034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45931.933552662034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45931.933552662034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45931.933552662034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45931.933552662034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45931.933552662034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45931.933552662034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45931.933552662034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45931.933552662034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45931.933552662034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45931.933552662034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45931.933552662034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45931.933552662034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45931.933552662034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45931.933552662034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45931.933552662034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45931.933552662034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45931.933552662034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45931.933552662034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45931.933552662034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45931.933552662034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45931.933552662034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45931.933552662034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45931.933552662034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45931.933552662034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45931.933552662034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45931.933552662034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45931.933552662034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45931.933552662034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45931.933552662034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45931.933552662034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45931.933552662034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45931.933552662034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45931.933552662034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45931.933552662034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45931.933552662034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45931.933552662034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45931.933552662034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45931.933552662034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45931.933552662034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45931.933552662034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45931.933552662034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45931.933552662034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45931.933552662034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45931.933552662034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45931.933552662034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45931.933552662034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45931.933552662034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45931.933552662034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45931.933552662034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45931.933552662034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45931.933552662034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45931.933552662034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45931.933552662034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45931.933552662034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45931.933552662034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45931.933552662034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45931.933552662034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45931.933552662034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45931.933552662034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45931.933552662034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45931.933552662034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45931.933552662034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45931.933552662034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45931.933552662034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45931.933552662034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45931.933552662034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45931.933552662034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45931.933552662034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45931.933552662034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45931.933552662034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45931.933552662034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45931.933552662034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45931.933552662034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45931.933552662034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45931.933552662034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45931.933552662034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45931.933552662034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45931.933552662034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45931.933552662034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45931.933552662034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45931.933552662034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45931.933552662034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45931.933552662034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45931.933552662034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45931.933552662034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45931.933552662034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45931.933552662034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45931.933552662034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45931.933552662034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45931.933552662034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45931.933552662034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45931.933552662034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45931.933552662034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45931.933552662034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45931.933552662034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45931.933552662034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45931.933552662034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45931.933552662034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45931.933552662034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45931.933552662034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45931.933552662034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45931.933552662034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45931.933552662034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45931.933552662034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45931.933552662034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45931.933552662034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45931.933552662034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45931.933552662034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45931.933552662034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45931.933552662034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45931.933552662034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45931.933552662034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45931.933552662034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45931.933552662034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45931.933552662034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45931.933552662034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45931.933552662034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45931.933552662034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45931.933552662034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45931.933552662034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45931.933552662034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45931.933552662034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45931.933552662034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45931.933552662034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45931.933552662034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45931.933552662034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45931.933552662034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45931.933552662034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45931.933552662034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45931.933552662034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45931.933552662034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45931.933552662034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45931.933552662034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45931.933552662034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45931.933552662034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45931.933552662034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45931.933552662034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45931.933552662034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45931.933552662034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45931.933552662034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45931.933552662034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45931.933552662034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45931.933552662034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45931.933552662034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45931.933552662034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45931.933552662034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45931.933552662034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45931.933552662034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45931.933552662034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45931.933552662034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45931.933552662034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45931.933552662034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45931.933552662034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45931.933552662034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45931.933552662034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45931.933552662034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45931.933552662034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45931.933552662034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45931.933552662034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45931.933552662034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45931.933552662034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45931.933552662034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45931.933552662034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45931.933552662034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45931.933552662034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45931.933552662034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45931.933552662034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45931.933552662034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45931.933552662034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45931.933552662034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45931.933552662034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45931.933552662034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45931.933552662034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45931.933552662034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45931.933552662034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45931.933552662034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45931.933552662034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45931.933552662034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45931.933552662034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45931.933552662034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45931.933552662034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45931.933552662034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45931.933552662034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45931.933552662034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45931.933552662034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45931.933552662034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45931.933552662034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45931.933552662034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45931.933552662034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45931.933552662034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45931.933552662034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45931.933552662034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45931.933552662034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45931.933552662034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45931.933552662034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45931.933552662034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45931.933552662034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45931.933552662034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45931.933552662034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45931.933552662034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45931.933552662034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45931.933552662034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45931.933552662034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45931.933552662034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45931.933552662034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45931.933552662034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45931.933552662034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45931.933552662034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45931.933552662034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45931.933552662034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45931.933552662034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45931.933552662034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45931.933552662034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45931.933552662034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45931.933552662034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45931.933552662034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45931.933552662034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45931.933552662034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45931.933552662034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45931.933552662034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45931.933552662034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45931.933552662034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45931.933552662034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45931.933552662034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45931.933552662034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45931.933552662034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45931.933552662034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45931.933552662034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45931.933552662034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45931.933552662034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45931.933552662034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45931.933552662034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45931.933552662034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45931.933552662034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45931.933552662034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45931.933552662034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45931.933552662034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45931.933552662034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45931.933552662034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45931.933552662034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45931.933552662034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45931.933552662034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45931.933552662034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45931.933552662034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45931.933552662034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45931.933552662034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45931.933552662034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45931.933552662034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45931.933552662034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45931.933552662034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45931.933552662034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45931.933552662034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45931.933552662034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45931.933552662034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45931.933552662034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45931.933552662034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45931.933552662034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45931.933552662034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45931.933552662034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45931.933552662034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45931.933552662034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45931.933552662034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45931.933552662034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45931.933552662034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45931.933552662034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45931.933552662034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45931.933552662034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45931.933552662034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45931.933552662034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45931.933552662034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45931.933552662034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45931.933552662034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45931.933552662034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45931.933552662034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45931.933552662034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45931.933552662034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45931.933552662034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45931.933552662034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45931.933552662034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45931.933552662034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45931.933552662034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45931.933552662034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45931.933552662034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45931.933552662034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45931.933552662034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45931.933552662034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45931.933552662034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45931.933552662034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45931.933552662034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45931.933552662034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45931.933552662034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45931.933552662034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45931.933552662034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45931.933552662034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45931.933552662034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45931.933552662034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45931.933552662034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45931.933552662034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45931.933552662034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45931.933552662034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45931.933552662034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45931.933552662034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45931.933552662034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45931.933552662034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45931.933552662034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45931.933552662034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45931.933552662034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45931.933552662034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45931.933552662034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45931.933552662034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45931.933552662034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45931.933552662034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45931.933552662034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45931.933552662034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45931.933552662034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45931.933552662034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45931.933552662034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45931.933552662034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45931.933552662034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45931.933552662034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45931.933552662034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45931.933552662034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45931.933552662034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45931.933552662034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45931.933552662034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45931.933552662034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45931.933552662034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45931.933552662034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45931.933552662034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45931.933552662034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45931.933552662034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45931.933552662034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45931.933552662034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45931.933552662034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45931.933552662034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45931.933552662034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45931.933552662034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45931.933552662034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45931.933552662034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45931.933552662034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45931.933552662034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45931.933552662034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45931.933552662034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45931.933552662034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45931.933552662034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45931.933552662034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45931.933552662034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45931.933552662034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45931.933552662034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45931.933552662034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45931.933552662034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45931.933552662034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45931.933552662034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45931.933552662034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45931.933552662034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45931.933552662034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45931.933552662034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45931.933552662034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45931.933552662034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45931.933552662034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45931.933552662034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45931.933552662034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45931.933552662034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45931.933552662034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45931.933552662034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45931.933552662034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45931.933552662034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45931.933552662034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45931.933552662034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45931.933552662034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45931.933552662034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45931.933552662034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45931.933552662034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45931.933552662034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45931.933552662034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45931.933552662034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45931.933552662034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45931.933552662034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45931.933552662034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45931.933552662034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45931.933552662034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45931.933552662034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45931.933552662034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45931.933552662034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45931.933552662034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45931.933552662034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45931.933552662034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45931.933552662034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45931.933552662034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45931.933552662034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45931.933552662034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45931.933552662034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45931.933552662034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45931.933552662034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45931.933552662034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45931.933552662034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45931.933552662034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45931.933552662034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45931.933552662034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45931.933552662034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45931.933552662034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45931.933552662034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45931.933552662034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45931.933552662034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45931.933552662034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45931.933552662034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45931.933552662034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45931.933552662034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45931.933552662034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45931.933552662034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45931.933552662034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45931.933552662034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45931.933552662034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45931.933552662034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45931.933552662034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45931.933552662034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45931.933552662034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45931.933552662034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45931.933552662034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45931.933552662034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45931.933552662034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45931.933552662034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45931.933552662034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45931.933552662034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45931.933552662034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45931.933552662034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45931.933552662034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45931.933552662034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45931.933552662034</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45931.933552662034</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K10" sqref="K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228.45283506943815</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1.0432748842576984</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36244</v>
      </c>
      <c r="E4" s="112" t="s">
        <v>38964</v>
      </c>
      <c r="F4" s="113">
        <v>45931.888888888891</v>
      </c>
      <c r="G4" s="114">
        <f ca="1">IFERROR(NOW()-F4,"")</f>
        <v>4.4663773143838625E-2</v>
      </c>
      <c r="H4" s="113">
        <v>45931.883148148147</v>
      </c>
      <c r="I4" s="110" t="str">
        <f>IFERROR(VLOOKUP(D4,DB!A:F,6,0),"")</f>
        <v>Generator-SG</v>
      </c>
      <c r="J4" s="110" t="str">
        <f>IFERROR(VLOOKUP(D4,DB!A:G,7,0),"")</f>
        <v>Dead</v>
      </c>
      <c r="K4" s="115" t="s">
        <v>39064</v>
      </c>
      <c r="L4" s="107" t="str">
        <f>IFERROR(VLOOKUP(D4,DB!A:I,9,0),"")</f>
        <v>Latis</v>
      </c>
    </row>
    <row r="5" spans="1:16" ht="15" customHeight="1">
      <c r="A5" s="110"/>
      <c r="B5" s="110" t="str">
        <f>IFERROR(VLOOKUP(D5,DB!A:K,11,0),"")</f>
        <v/>
      </c>
      <c r="C5" s="111"/>
      <c r="D5" s="107"/>
      <c r="E5" s="112"/>
      <c r="F5" s="113"/>
      <c r="G5" s="114">
        <f ca="1">IFERROR(NOW()-F5,"")</f>
        <v>45931.933552662034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45931.933552662034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45931.933552662034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45931.933552662034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45931.933552662034</v>
      </c>
      <c r="H9" s="113"/>
      <c r="I9" s="110" t="str">
        <f>IFERROR(VLOOKUP(D9,DB!A:F,6,0),"")</f>
        <v/>
      </c>
      <c r="J9" s="110" t="str">
        <f>IFERROR(VLOOKUP(D9,DB!A:G,7,0),"")</f>
        <v/>
      </c>
      <c r="K9" s="115"/>
      <c r="L9" s="107" t="str">
        <f>IFERROR(VLOOKUP(D9,DB!A:I,9,0),"")</f>
        <v/>
      </c>
    </row>
    <row r="10" spans="1:16" ht="15" customHeight="1">
      <c r="A10" s="110"/>
      <c r="B10" s="110" t="str">
        <f>IFERROR(VLOOKUP(D11,DB!A:K,11,0),"")</f>
        <v/>
      </c>
      <c r="C10" s="111"/>
      <c r="D10" s="144"/>
      <c r="E10" s="112"/>
      <c r="F10" s="113"/>
      <c r="G10" s="114">
        <f ca="1">IFERROR(NOW()-F10,"")</f>
        <v>45931.933552662034</v>
      </c>
      <c r="H10" s="113"/>
      <c r="I10" s="110" t="str">
        <f>IFERROR(VLOOKUP(D11,DB!A:F,6,0),"")</f>
        <v/>
      </c>
      <c r="J10" s="110" t="str">
        <f>IFERROR(VLOOKUP(D11,DB!A:G,7,0),"")</f>
        <v/>
      </c>
      <c r="K10" s="115"/>
      <c r="L10" s="107" t="str">
        <f>IFERROR(VLOOKUP(D11,DB!A:I,9,0),"")</f>
        <v/>
      </c>
    </row>
    <row r="11" spans="1:16" ht="15" customHeight="1">
      <c r="A11" s="110"/>
      <c r="B11" s="110" t="str">
        <f>IFERROR(VLOOKUP(#REF!,DB!A:K,11,0),"")</f>
        <v/>
      </c>
      <c r="C11" s="111"/>
      <c r="D11" s="107"/>
      <c r="E11" s="112"/>
      <c r="F11" s="113"/>
      <c r="G11" s="114">
        <f ca="1">IFERROR(NOW()-F11,"")</f>
        <v>45931.933552662034</v>
      </c>
      <c r="H11" s="113"/>
      <c r="I11" s="110" t="str">
        <f>IFERROR(VLOOKUP(#REF!,DB!A:F,6,0),"")</f>
        <v/>
      </c>
      <c r="J11" s="110" t="str">
        <f>IFERROR(VLOOKUP(#REF!,DB!A:G,7,0),"")</f>
        <v/>
      </c>
      <c r="K11" s="115"/>
      <c r="L11" s="107" t="str">
        <f>IFERROR(VLOOKUP(#REF!,DB!A:I,9,0),"")</f>
        <v/>
      </c>
    </row>
    <row r="12" spans="1:16" ht="15" customHeight="1">
      <c r="A12" s="110"/>
      <c r="B12" s="110" t="str">
        <f>IFERROR(VLOOKUP(D12,DB!A:K,11,0),"")</f>
        <v/>
      </c>
      <c r="C12" s="111"/>
      <c r="D12" s="107"/>
      <c r="E12" s="112"/>
      <c r="F12" s="113"/>
      <c r="G12" s="114">
        <f ca="1">IFERROR(NOW()-F12,"")</f>
        <v>45931.933552662034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45931.933552662034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45931.933552662034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45931.933552662034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45931.933552662034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45931.933552662034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45931.933552662034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45931.933552662034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45931.933552662034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45931.933552662034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45931.933552662034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45931.933552662034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45931.933552662034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45931.933552662034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45931.933552662034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45931.933552662034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45931.933552662034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45931.933552662034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45931.933552662034</v>
      </c>
      <c r="H30" s="113"/>
      <c r="I30" s="110" t="str">
        <f>IFERROR(VLOOKUP(D30,DB!A:F,6,0),"")</f>
        <v/>
      </c>
      <c r="J30" s="110" t="str">
        <f>IFERROR(VLOOKUP(D30,DB!A:G,7,0),"")</f>
        <v/>
      </c>
      <c r="K30" s="115"/>
      <c r="L30" s="107"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tabSelected="1" workbookViewId="0">
      <selection activeCell="D11" sqref="D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40.101492476846033</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5.7446753472177079</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140"/>
      <c r="E4" s="37"/>
      <c r="F4" s="38"/>
      <c r="G4" s="39">
        <f ca="1">IFERROR(NOW()-F4,"-")</f>
        <v>45931.933552662034</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45931.933552662034</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45931.933552662034</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45931.933552662034</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45931.933552662034</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45931.933552662034</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45931.933552662034</v>
      </c>
      <c r="H10" s="38"/>
      <c r="I10" s="37" t="str">
        <f>IFERROR(VLOOKUP(D10,DB!A:F,6,0),"")</f>
        <v/>
      </c>
      <c r="J10" s="37" t="str">
        <f>IFERROR(VLOOKUP(D10,DB!A:G,7,0),"")</f>
        <v/>
      </c>
      <c r="K10" s="37"/>
      <c r="L10" s="37" t="str">
        <f>IFERROR(VLOOKUP(D10,DB!A:I,9,0),"")</f>
        <v/>
      </c>
      <c r="M10" s="139"/>
    </row>
    <row r="11" spans="1:13" ht="15">
      <c r="A11" s="37"/>
      <c r="B11" s="37" t="str">
        <f>IFERROR(VLOOKUP(D11,DB!A:K,11,0),"")</f>
        <v/>
      </c>
      <c r="C11" s="37"/>
      <c r="D11"/>
      <c r="E11" s="37"/>
      <c r="F11" s="38"/>
      <c r="G11" s="39">
        <f ca="1">IFERROR(NOW()-F11,"-")</f>
        <v>45931.933552662034</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45931.933552662034</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45931.933552662034</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45931.933552662034</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45931.933552662034</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45931.933552662034</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45931.933552662034</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45931.933552662034</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45931.933552662034</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45931.933552662034</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45931.933552662034</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45931.933552662034</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45931.933552662034</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45931.933552662034</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45931.933552662034</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45931.933552662034</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45931.933552662034</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45931.933552662034</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45931.933552662034</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45931.933552662034</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45931.933552662034</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45931.933552662034</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45931.933552662034</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45931.933552662034</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45931.933552662034</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45931.933552662034</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45931.933552662034</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45931.933552662034</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45931.933552662034</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45931.933552662034</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45931.933552662034</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45931.933552662034</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45931.933552662034</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45931.933552662034</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45931.933552662034</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45931.933552662034</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45931.933552662034</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45931.933552662034</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45931.933552662034</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45931.933552662034</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45931.933552662034</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45931.933552662034</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45931.933552662034</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45931.933552662034</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45931.933552662034</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45931.933552662034</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45931.933552662034</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45931.933552662034</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45931.933552662034</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45931.933552662034</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45931.933552662034</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45931.933552662034</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45931.933552662034</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45931.933552662034</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45931.933552662034</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45931.933552662034</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45931.933552662034</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45931.933552662034</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45931.933552662034</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45931.933552662034</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45931.933552662034</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45931.933552662034</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45931.933552662034</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45931.933552662034</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45931.933552662034</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45931.933552662034</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45931.933552662034</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45931.933552662034</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45931.933552662034</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45931.933552662034</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45931.933552662034</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45931.933552662034</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45931.933552662034</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45931.933552662034</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45931.933552662034</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45931.933552662034</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45931.933552662034</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45931.933552662034</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45931.933552662034</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45931.933552662034</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45931.933552662034</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45931.933552662034</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45931.933552662034</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45931.933552662034</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45931.933552662034</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45931.933552662034</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45931.933552662034</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45931.933552662034</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45931.933552662034</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45931.933552662034</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45931.933552662034</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45931.933552662034</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45931.933552662034</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45931.933552662034</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45931.933552662034</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45931.933552662034</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45931.933552662034</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45931.933552662034</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45931.933552662034</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45931.933552662034</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45931.933552662034</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45931.933552662034</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45931.933552662034</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45931.933552662034</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45931.933552662034</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45931.933552662034</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45931.933552662034</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45931.933552662034</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45931.933552662034</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45931.933552662034</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45931.933552662034</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45931.933552662034</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45931.933552662034</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45931.933552662034</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45931.933552662034</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45931.933552662034</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45931.933552662034</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45931.933552662034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45931.933552662034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45931.933552662034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45931.933552662034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45931.933552662034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45931.933552662034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45931.933552662034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45931.933552662034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45931.933552662034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45931.933552662034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45931.933552662034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45931.933552662034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45931.933552662034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45931.933552662034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45931.933552662034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45931.933552662034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45931.933552662034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45931.933552662034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45931.933552662034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45931.933552662034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45931.933552662034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45931.933552662034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45931.933552662034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45931.933552662034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45931.933552662034</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45931.933552662034</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45931.933552662034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45931.933552662034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45931.933552662034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45931.933552662034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45931.933552662034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45931.933552662034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45931.933552662034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45931.933552662034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45931.933552662034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45931.933552662034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45931.933552662034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45931.933552662034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45931.933552662034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45931.933552662034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45931.933552662034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45931.933552662034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45931.933552662034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45931.933552662034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45931.933552662034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45931.933552662034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45931.933552662034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45931.933552662034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45931.933552662034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45931.933552662034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45931.933552662034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45931.933552662034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45931.933552662034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45931.933552662034</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45931.933552662034</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45931.933552662034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45931.933552662034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45931.933552662034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45931.933552662034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45931.933552662034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45931.933552662034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45931.933552662034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45931.933552662034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45931.933552662034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45931.933552662034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45931.933552662034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45931.933552662034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45931.933552662034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45931.933552662034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45931.933552662034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45931.933552662034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45931.933552662034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45931.933552662034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45931.933552662034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45931.933552662034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45931.933552662034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45931.933552662034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45931.933552662034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45931.933552662034</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45931.933552662034</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45931.933552662034</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45931.933552662034</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45931.933552662034</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45931.933552662034</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45931.933552662034</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45931.933552662034</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45931.933552662034</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45931.933552662034</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45931.933552662034</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45931.933552662034</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45931.933552662034</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45931.933552662034</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45931.933552662034</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45931.933552662034</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45931.933552662034</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45931.933552662034</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45931.933552662034</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45931.933552662034</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45931.933552662034</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45931.933552662034</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45931.933552662034</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45931.933552662034</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45931.933552662034</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45931.933552662034</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45931.933552662034</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45931.933552662034</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45931.933552662034</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45931.933552662034</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45931.933552662034</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7"/>
  <sheetViews>
    <sheetView workbookViewId="0">
      <selection activeCell="K7" sqref="K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39069</v>
      </c>
      <c r="B2" s="140" t="s">
        <v>5398</v>
      </c>
      <c r="C2" s="140">
        <v>1</v>
      </c>
      <c r="D2" s="140" t="s">
        <v>32861</v>
      </c>
      <c r="E2" s="140" t="s">
        <v>39070</v>
      </c>
      <c r="F2" s="141">
        <v>45929.14371527778</v>
      </c>
      <c r="G2" s="142">
        <f ca="1">IFERROR(NOW()-F2,"-")</f>
        <v>2.789837384254497</v>
      </c>
      <c r="H2" s="140">
        <v>45929.455266203702</v>
      </c>
      <c r="I2" s="140" t="str">
        <f>IFERROR(VLOOKUP(D2,DB!A:F,6,0),"")</f>
        <v>SCECO</v>
      </c>
      <c r="J2" s="140" t="str">
        <f>IFERROR(VLOOKUP(D2,DB!A:G,7,0),"")</f>
        <v>In progress</v>
      </c>
      <c r="K2" s="140" t="s">
        <v>39071</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39072</v>
      </c>
      <c r="B3" s="140" t="s">
        <v>5398</v>
      </c>
      <c r="C3" s="140">
        <v>1</v>
      </c>
      <c r="D3" s="140" t="s">
        <v>34463</v>
      </c>
      <c r="E3" s="140" t="s">
        <v>39070</v>
      </c>
      <c r="F3" s="141">
        <v>45926.772847222222</v>
      </c>
      <c r="G3" s="142">
        <f ca="1">IFERROR(NOW()-F3,"-")</f>
        <v>5.1607054398118635</v>
      </c>
      <c r="H3" s="140">
        <v>45927.449074074102</v>
      </c>
      <c r="I3" s="140" t="str">
        <f>IFERROR(VLOOKUP(D3,DB!A:F,6,0),"")</f>
        <v>SCECO</v>
      </c>
      <c r="J3" s="140" t="str">
        <f>IFERROR(VLOOKUP(D3,DB!A:G,7,0),"")</f>
        <v>Weak</v>
      </c>
      <c r="K3" s="140" t="s">
        <v>39071</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39073</v>
      </c>
      <c r="B4" s="140" t="s">
        <v>5398</v>
      </c>
      <c r="C4" s="140">
        <v>1</v>
      </c>
      <c r="D4" s="140" t="s">
        <v>33408</v>
      </c>
      <c r="E4" s="140" t="s">
        <v>39070</v>
      </c>
      <c r="F4" s="141">
        <v>45931.800995370373</v>
      </c>
      <c r="G4" s="142">
        <f ca="1">IFERROR(NOW()-F4,"-")</f>
        <v>0.13255729166121455</v>
      </c>
      <c r="H4" s="141">
        <v>45931.881805555553</v>
      </c>
      <c r="I4" s="140" t="str">
        <f>IFERROR(VLOOKUP(D4,DB!A:F,6,0),"")</f>
        <v>SCECO</v>
      </c>
      <c r="J4" s="140" t="str">
        <f>IFERROR(VLOOKUP(D4,DB!A:G,7,0),"")</f>
        <v>Dead</v>
      </c>
      <c r="K4" s="140" t="s">
        <v>39071</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39074</v>
      </c>
      <c r="B5" s="140" t="str">
        <f>IFERROR(VLOOKUP(D5,DB!A:K,11,0),"")</f>
        <v>R6</v>
      </c>
      <c r="C5" s="140">
        <v>2</v>
      </c>
      <c r="D5" s="140" t="s">
        <v>38941</v>
      </c>
      <c r="E5" s="140" t="s">
        <v>39070</v>
      </c>
      <c r="F5" s="141">
        <v>45931.827256944445</v>
      </c>
      <c r="G5" s="142">
        <f ca="1">IFERROR(NOW()-F5,"-")</f>
        <v>0.10629571758909151</v>
      </c>
      <c r="H5" s="141">
        <v>45931.799745370372</v>
      </c>
      <c r="I5" s="140" t="str">
        <f>IFERROR(VLOOKUP(D5,DB!A:F,6,0),"")</f>
        <v>Generator-SG</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39076</v>
      </c>
      <c r="B6" s="140" t="str">
        <f>IFERROR(VLOOKUP(D6,DB!A:K,11,0),"")</f>
        <v>R6</v>
      </c>
      <c r="C6" s="140">
        <v>5</v>
      </c>
      <c r="D6" s="140" t="s">
        <v>38885</v>
      </c>
      <c r="E6" s="140" t="s">
        <v>39070</v>
      </c>
      <c r="F6" s="141"/>
      <c r="G6" s="142">
        <f ca="1">IFERROR(NOW()-F6,"-")</f>
        <v>45931.933552662034</v>
      </c>
      <c r="H6" s="141" t="s">
        <v>39077</v>
      </c>
      <c r="I6" s="140" t="str">
        <f>IFERROR(VLOOKUP(D6,DB!A:F,6,0),"")</f>
        <v>SCECO</v>
      </c>
      <c r="J6" s="140" t="str">
        <f>IFERROR(VLOOKUP(D6,DB!A:G,7,0),"")</f>
        <v>Good</v>
      </c>
      <c r="K6" s="140" t="s">
        <v>39078</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0"/>
      <c r="G7" s="140">
        <f ca="1">IFERROR(NOW()-F7,"-")</f>
        <v>45931.933552662034</v>
      </c>
      <c r="H7" s="140"/>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21"/>
      <c r="B8" s="140" t="str">
        <f>IFERROR(VLOOKUP(D8,DB!A:K,11,0),"")</f>
        <v/>
      </c>
      <c r="C8" s="140"/>
      <c r="D8" s="140"/>
      <c r="E8" s="140"/>
      <c r="F8" s="140"/>
      <c r="G8" s="140">
        <f ca="1">IFERROR(NOW()-F8,"-")</f>
        <v>45931.933552662034</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45931.933552662034</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45931.933552662034</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45931.933552662034</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45931.933552662034</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45931.933552662034</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45931.933552662034</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45931.933552662034</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45931.933552662034</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45931.933552662034</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45931.933552662034</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45931.933552662034</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45931.933552662034</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45931.933552662034</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45931.933552662034</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45931.933552662034</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45931.933552662034</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45931.933552662034</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45931.933552662034</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45931.933552662034</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45931.933552662034</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45931.933552662034</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45931.933552662034</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45931.933552662034</v>
      </c>
      <c r="H31" s="140"/>
      <c r="I31" s="140" t="str">
        <f>IFERROR(VLOOKUP(D31,DB!A:F,6,0),"")</f>
        <v/>
      </c>
      <c r="J31" s="140" t="str">
        <f>IFERROR(VLOOKUP(D31,DB!A:G,7,0),"")</f>
        <v/>
      </c>
      <c r="K31" s="140"/>
      <c r="L31" s="140" t="str">
        <f>IFERROR(VLOOKUP(D31,DB!A:I,9,0),"")</f>
        <v/>
      </c>
    </row>
    <row r="32" spans="1:12" ht="31.5" customHeight="1">
      <c r="A32" s="121"/>
      <c r="B32" s="120" t="str">
        <f>IFERROR(VLOOKUP(D32,DB!A:K,11,0),"")</f>
        <v/>
      </c>
      <c r="C32" s="122"/>
      <c r="D32" s="120"/>
      <c r="E32" s="123"/>
      <c r="F32" s="124"/>
      <c r="G32" s="89">
        <f ca="1">IFERROR(NOW()-F32,"-")</f>
        <v>45931.933552662034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45931.933552662034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45931.933552662034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45931.933552662034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45931.933552662034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45931.933552662034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45931.933552662034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45931.933552662034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45931.933552662034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45931.933552662034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45931.933552662034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45931.933552662034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45931.933552662034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45931.933552662034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45931.933552662034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45931.933552662034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45931.933552662034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45931.933552662034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45931.933552662034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45931.933552662034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45931.933552662034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45931.933552662034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45931.933552662034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45931.933552662034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45931.933552662034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45931.933552662034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45931.933552662034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45931.933552662034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45931.933552662034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45931.933552662034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45931.933552662034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45931.933552662034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45931.933552662034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45931.933552662034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45931.933552662034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45931.933552662034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45931.933552662034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45931.933552662034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45931.933552662034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45931.933552662034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45931.933552662034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45931.933552662034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45931.933552662034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45931.933552662034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45931.933552662034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45931.933552662034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45931.933552662034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45931.933552662034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45931.933552662034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45931.933552662034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45931.933552662034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45931.933552662034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45931.933552662034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45931.933552662034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45931.933552662034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45931.933552662034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45931.933552662034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45931.933552662034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45931.933552662034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45931.933552662034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45931.933552662034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45931.933552662034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45931.933552662034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45931.933552662034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45931.933552662034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45931.933552662034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45931.933552662034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45931.933552662034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45931.933552662034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45931.933552662034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45931.933552662034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45931.933552662034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45931.933552662034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45931.933552662034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45931.933552662034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45931.933552662034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45931.933552662034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45931.933552662034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45931.933552662034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45931.933552662034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45931.933552662034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45931.933552662034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45931.933552662034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45931.933552662034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45931.933552662034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45931.933552662034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45931.933552662034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45931.933552662034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45931.933552662034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45931.933552662034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45931.933552662034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45931.933552662034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45931.933552662034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45931.933552662034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45931.933552662034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45931.933552662034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45931.933552662034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45931.933552662034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45931.933552662034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45931.933552662034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45931.933552662034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45931.933552662034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45931.933552662034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45931.933552662034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45931.933552662034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45931.933552662034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45931.933552662034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45931.933552662034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45931.933552662034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45931.933552662034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45931.933552662034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45931.933552662034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45931.933552662034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45931.933552662034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45931.933552662034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45931.933552662034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45931.933552662034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45931.933552662034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45931.933552662034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45931.933552662034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45931.933552662034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45931.933552662034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45931.933552662034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45931.933552662034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45931.933552662034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45931.933552662034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45931.933552662034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45931.933552662034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45931.933552662034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45931.933552662034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45931.933552662034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45931.933552662034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45931.933552662034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45931.933552662034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45931.933552662034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45931.933552662034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45931.933552662034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45931.933552662034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45931.933552662034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45931.933552662034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45931.933552662034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45931.933552662034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45931.933552662034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45931.933552662034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45931.933552662034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45931.933552662034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45931.933552662034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45931.933552662034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45931.933552662034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45931.933552662034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45931.933552662034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45931.933552662034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45931.933552662034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45931.933552662034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45931.933552662034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45931.933552662034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45931.933552662034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45931.933552662034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45931.933552662034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45931.933552662034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45931.933552662034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45931.933552662034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45931.933552662034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45931.933552662034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45931.933552662034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45931.933552662034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45931.933552662034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45931.933552662034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45931.933552662034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45931.933552662034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45931.933552662034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45931.933552662034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45931.933552662034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45931.933552662034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45931.933552662034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45931.933552662034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45931.933552662034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45931.933552662034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45931.933552662034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45931.933552662034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45931.933552662034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45931.933552662034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45931.933552662034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45931.933552662034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45931.933552662034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45931.933552662034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45931.933552662034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45931.933552662034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45931.933552662034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45931.933552662034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45931.933552662034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45931.933552662034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45931.933552662034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45931.933552662034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45931.933552662034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45931.933552662034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45931.933552662034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45931.933552662034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45931.933552662034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45931.933552662034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45931.933552662034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45931.933552662034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45931.933552662034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45931.933552662034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45931.933552662034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45931.933552662034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45931.933552662034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45931.933552662034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45931.933552662034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45931.933552662034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45931.933552662034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45931.933552662034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45931.933552662034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45931.933552662034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45931.933552662034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45931.933552662034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45931.933552662034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45931.933552662034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45931.933552662034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45931.933552662034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45931.933552662034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45931.933552662034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45931.933552662034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45931.933552662034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45931.933552662034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45931.933552662034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45931.933552662034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45931.933552662034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45931.933552662034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45931.933552662034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45931.933552662034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45931.933552662034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45931.933552662034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45931.933552662034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45931.933552662034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45931.933552662034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45931.933552662034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45931.933552662034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45931.933552662034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45931.933552662034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45931.933552662034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45931.933552662034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45931.933552662034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45931.933552662034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45931.933552662034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45931.933552662034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45931.933552662034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45931.933552662034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45931.933552662034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45931.933552662034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45931.933552662034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45931.933552662034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45931.933552662034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45931.933552662034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45931.933552662034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45931.933552662034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45931.933552662034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45931.933552662034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45931.933552662034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45931.933552662034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45931.933552662034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45931.933552662034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45931.933552662034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45931.933552662034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45931.933552662034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45931.933552662034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45931.933552662034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45931.933552662034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45931.933552662034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45931.933552662034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45931.933552662034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45931.933552662034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45931.933552662034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45931.933552662034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45931.933552662034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45931.933552662034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45931.933552662034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45931.933552662034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45931.933552662034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45931.933552662034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45931.933552662034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45931.933552662034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45931.933552662034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45931.933552662034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45931.933552662034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45931.933552662034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45931.933552662034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45931.933552662034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45931.933552662034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45931.933552662034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45931.933552662034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45931.933552662034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45931.933552662034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45931.933552662034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45931.933552662034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45931.933552662034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45931.933552662034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45931.933552662034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45931.933552662034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45931.933552662034</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45931.933552662034</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45931.933552662034</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45931.933552662034</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45931.933552662034</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45931.933552662034</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45931.933552662034</v>
      </c>
      <c r="H337" s="124"/>
      <c r="I337" s="120" t="str">
        <f>IFERROR(VLOOKUP(D337,DB!A:F,6,0),"")</f>
        <v/>
      </c>
      <c r="J337" s="119" t="str">
        <f>IFERROR(VLOOKUP(D337,DB!A:G,7,0),"")</f>
        <v/>
      </c>
      <c r="K337" s="125"/>
      <c r="L337" s="126" t="str">
        <f>IFERROR(VLOOKUP(D337,DB!A:I,9,0),"")</f>
        <v/>
      </c>
    </row>
  </sheetData>
  <dataValidations count="2">
    <dataValidation allowBlank="1" showInputMessage="1" showErrorMessage="1" sqref="E1" xr:uid="{380493DB-286A-4683-AF55-C78F04945A49}"/>
    <dataValidation type="list" allowBlank="1" showInputMessage="1" showErrorMessage="1" sqref="D8:D16 E7:E33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2025-10-01T19:26:18Z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