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869" documentId="13_ncr:1_{F6CB121F-512D-4AA6-A0C1-0FB36C537598}" xr6:coauthVersionLast="47" xr6:coauthVersionMax="47" xr10:uidLastSave="{0D254AB8-69C6-4CBB-B5B1-615B4570F128}"/>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<sst xmlns="http://schemas.openxmlformats.org/spreadsheetml/2006/main" count="178603" uniqueCount="39086">
  <si>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</si>
  <si>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</si>
  <si>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</si>
  <si>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</si>
  <si>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</si>
  <si>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</si>
  <si>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</si>
  <si>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</si>
  <si>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</si>
  <si>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</si>
  <si>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</si>
  <si>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</si>
  <si>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</si>
  <si>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</si>
  <si>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</si>
  <si>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</si>
  <si>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</si>
  <si>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</si>
  <si>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</si>
  <si>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</si>
  <si>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</si>
  <si>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</si>
  <si>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</si>
  <si>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</si>
  <si>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</si>
  <si>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</si>
  <si>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</si>
  <si>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</si>
  <si>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</si>
  <si>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</si>
  <si>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</si>
  <si>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</si>
  <si>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</si>
  <si>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</si>
  <si>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</si>
  <si>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</si>
  <si>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</si>
  <si>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</si>
  <si>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</si>
  <si>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</si>
  <si>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</si>
  <si>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</si>
  <si>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</si>
  <si>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</si>
  <si>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</si>
  <si>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</si>
  <si>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</si>
  <si>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</si>
  <si>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</si>
  <si>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</si>
  <si>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</si>
  <si>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</si>
  <si>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</si>
  <si>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</si>
  <si>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</si>
  <si>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</si>
  <si>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</si>
  <si>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</si>
  <si>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</si>
  <si>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</si>
  <si>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</si>
  <si>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</si>
  <si>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</si>
  <si>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</si>
  <si>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</si>
  <si>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</si>
  <si>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</si>
  <si>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</si>
  <si>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</si>
  <si>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</si>
  <si>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</si>
  <si>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</si>
  <si>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</si>
  <si>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</si>
  <si>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</si>
  <si>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</si>
  <si>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</si>
  <si>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</si>
  <si>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</si>
  <si>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</si>
  <si>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</si>
  <si>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</si>
  <si>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</si>
  <si>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</si>
  <si>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</si>
  <si>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</si>
  <si>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</si>
  <si>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</si>
  <si>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</si>
  <si>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</si>
  <si>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</si>
  <si>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</si>
  <si>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</si>
  <si>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</si>
  <si>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</si>
  <si>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</si>
  <si>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</si>
  <si>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</si>
  <si>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</si>
  <si>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</si>
  <si>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</si>
  <si>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</si>
  <si>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</si>
  <si>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</si>
  <si>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</si>
  <si>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</si>
  <si>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</si>
  <si>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</si>
  <si>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</si>
  <si>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</si>
  <si>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</si>
  <si>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</si>
  <si>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</si>
  <si>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</si>
  <si>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</si>
  <si>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</si>
  <si>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</si>
  <si>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</si>
  <si>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</si>
  <si>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</si>
  <si>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</si>
  <si>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</si>
  <si>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</si>
  <si>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</si>
  <si>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</si>
  <si>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</si>
  <si>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</si>
  <si>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</si>
  <si>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</si>
  <si>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</si>
  <si>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</si>
  <si>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</si>
  <si>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</si>
  <si>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</si>
  <si>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</si>
  <si>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</si>
  <si>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</si>
  <si>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</si>
  <si>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</si>
  <si>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</si>
  <si>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</si>
  <si>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</si>
  <si>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</si>
  <si>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</si>
  <si>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</si>
  <si>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</si>
  <si>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</si>
  <si>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</si>
  <si>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</si>
  <si>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</si>
  <si>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</si>
  <si>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</si>
  <si>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</si>
  <si>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</si>
  <si>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</si>
  <si>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</si>
  <si>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</si>
  <si>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</si>
  <si>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</si>
  <si>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</si>
  <si>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</si>
  <si>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</si>
  <si>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</si>
  <si>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</si>
  <si>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</si>
  <si>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</si>
  <si>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</si>
  <si>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</si>
  <si>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</si>
  <si>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</si>
  <si>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</si>
  <si>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</si>
  <si>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</si>
  <si>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</si>
  <si>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</si>
  <si>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</si>
  <si>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</si>
  <si>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</si>
  <si>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</si>
  <si>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</si>
  <si>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</si>
  <si>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</si>
  <si>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</si>
  <si>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</si>
  <si>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</si>
  <si>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</si>
  <si>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</si>
  <si>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</si>
  <si>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</si>
  <si>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</si>
  <si>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</si>
  <si>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</si>
  <si>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</si>
  <si>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</si>
  <si>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</si>
  <si>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</si>
  <si>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</si>
  <si>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</si>
  <si>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</si>
  <si>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</si>
  <si>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</si>
  <si>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</si>
  <si>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</si>
  <si>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</si>
  <si>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</si>
  <si>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</si>
  <si>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</si>
  <si>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</si>
  <si>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</si>
  <si>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</si>
  <si>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</si>
  <si>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</si>
  <si>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</si>
  <si>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</si>
  <si>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</si>
  <si>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</si>
  <si>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</si>
  <si>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</si>
  <si>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</si>
  <si>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</si>
  <si>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</si>
  <si>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</si>
  <si>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</si>
  <si>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</si>
  <si>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</si>
  <si>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</si>
  <si>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</si>
  <si>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</si>
  <si>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</si>
  <si>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</si>
  <si>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</si>
  <si>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</si>
  <si>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</si>
  <si>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</si>
  <si>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</si>
  <si>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</si>
  <si>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</si>
  <si>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</si>
  <si>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</si>
  <si>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</si>
  <si>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</si>
  <si>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</si>
  <si>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</si>
  <si>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</si>
  <si>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</si>
  <si>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</si>
  <si>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</si>
  <si>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</si>
  <si>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</si>
  <si>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</si>
  <si>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</si>
  <si>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</si>
  <si>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</si>
  <si>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</si>
  <si>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</si>
  <si>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</si>
  <si>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</si>
  <si>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</si>
  <si>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</si>
  <si>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</si>
  <si>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</si>
  <si>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</si>
  <si>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</si>
  <si>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</si>
  <si>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</si>
  <si>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</si>
  <si>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</si>
  <si>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</si>
  <si>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</si>
  <si>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</si>
  <si>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</si>
  <si>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</si>
  <si>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</si>
  <si>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</si>
  <si>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</si>
  <si>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</si>
  <si>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</si>
  <si>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</si>
  <si>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</si>
  <si>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</si>
  <si>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</si>
  <si>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</si>
  <si>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</si>
  <si>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</si>
  <si>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</si>
  <si>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</si>
  <si>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</si>
  <si>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</si>
  <si>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</si>
  <si>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</si>
  <si>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</si>
  <si>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</si>
  <si>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</si>
  <si>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</si>
  <si>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</si>
  <si>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</si>
  <si>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</si>
  <si>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</si>
  <si>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</si>
  <si>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</si>
  <si>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</si>
  <si>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</si>
  <si>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</si>
  <si>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</si>
  <si>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</si>
  <si>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</si>
  <si>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</si>
  <si>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</si>
  <si>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</si>
  <si>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</si>
  <si>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</si>
  <si>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</si>
  <si>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</si>
  <si>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</si>
  <si>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</si>
  <si>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</si>
  <si>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</si>
  <si>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</si>
  <si>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</si>
  <si>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</si>
  <si>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</si>
  <si>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</si>
  <si>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</si>
  <si>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</si>
  <si>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</si>
  <si>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</si>
  <si>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</si>
  <si>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</si>
  <si>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</si>
  <si>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</si>
  <si>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</si>
  <si>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</si>
  <si>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</si>
  <si>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</si>
  <si>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</si>
  <si>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</si>
  <si>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</si>
  <si>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</si>
  <si>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</si>
  <si>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</si>
  <si>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</si>
  <si>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</si>
  <si>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</si>
  <si>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</si>
  <si>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</si>
  <si>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</si>
  <si>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</si>
  <si>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</si>
  <si>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</si>
  <si>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</si>
  <si>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</si>
  <si>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</si>
  <si>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</si>
  <si>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</si>
  <si>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</si>
  <si>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</si>
  <si>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</si>
  <si>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</si>
  <si>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</si>
  <si>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</si>
  <si>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</si>
  <si>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</si>
  <si>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</si>
  <si>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</si>
  <si>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</si>
  <si>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</si>
  <si>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</si>
  <si>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</si>
  <si>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</si>
  <si>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</si>
  <si>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</si>
  <si>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</si>
  <si>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</si>
  <si>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</si>
  <si>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</si>
  <si>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</si>
  <si>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</si>
  <si>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</si>
  <si>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</si>
  <si>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</si>
  <si>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</si>
  <si>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</si>
  <si>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</si>
  <si>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</si>
  <si>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</si>
  <si>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</si>
  <si>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</si>
  <si>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</si>
  <si>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</si>
  <si>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</si>
  <si>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</si>
  <si>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</si>
  <si>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</si>
  <si>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</si>
  <si>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</si>
  <si>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</si>
  <si>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</si>
  <si>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</si>
  <si>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</si>
  <si>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</si>
  <si>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</si>
  <si>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</si>
  <si>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</si>
  <si>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</si>
  <si>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</si>
  <si>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</si>
  <si>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</si>
  <si>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</si>
  <si>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</si>
  <si>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</si>
  <si>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</si>
  <si>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</si>
  <si>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</si>
  <si>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</si>
  <si>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</si>
  <si>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</si>
  <si>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</si>
  <si>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</si>
  <si>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</si>
  <si>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</si>
  <si>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</si>
  <si>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</si>
  <si>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</si>
  <si>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</si>
  <si>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</si>
  <si>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</si>
  <si>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</si>
  <si>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</si>
  <si>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</si>
  <si>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</si>
  <si>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</si>
  <si>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</si>
  <si>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</si>
  <si>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</si>
  <si>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</si>
  <si>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</si>
  <si>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</si>
  <si>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</si>
  <si>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</si>
  <si>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</si>
  <si>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</si>
  <si>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</si>
  <si>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</si>
  <si>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</si>
  <si>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</si>
  <si>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</si>
  <si>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</si>
  <si>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</si>
  <si>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</si>
  <si>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</si>
  <si>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</si>
  <si>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</si>
  <si>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</si>
  <si>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</si>
  <si>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</si>
  <si>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</si>
  <si>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</si>
  <si>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</si>
  <si>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</si>
  <si>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</si>
  <si>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</si>
  <si>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</si>
  <si>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</si>
  <si>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</si>
  <si>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</si>
  <si>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</si>
  <si>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</si>
  <si>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</si>
  <si>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</si>
  <si>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</si>
  <si>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</si>
  <si>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</si>
  <si>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</si>
  <si>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</si>
  <si>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</si>
  <si>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</si>
  <si>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</si>
  <si>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</si>
  <si>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</si>
  <si>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</si>
  <si>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</si>
  <si>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</si>
  <si>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</si>
  <si>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</si>
  <si>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</si>
  <si>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</si>
  <si>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</si>
  <si>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</si>
  <si>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</si>
  <si>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</si>
  <si>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</si>
  <si>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</si>
  <si>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</si>
  <si>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</si>
  <si>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</si>
  <si>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</si>
  <si>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</si>
  <si>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</si>
  <si>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</si>
  <si>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</si>
  <si>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</si>
  <si>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</si>
  <si>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</si>
  <si>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</si>
  <si>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</si>
  <si>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</si>
  <si>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</si>
  <si>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</si>
  <si>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</si>
  <si>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</si>
  <si>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</si>
  <si>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</si>
  <si>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</si>
  <si>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</si>
  <si>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</si>
  <si>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</si>
  <si>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</si>
  <si>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</si>
  <si>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</si>
  <si>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</si>
  <si>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</si>
  <si>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</si>
  <si>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</si>
  <si>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</si>
  <si>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</si>
  <si>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</si>
  <si>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</si>
  <si>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</si>
  <si>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</si>
  <si>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</si>
  <si>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</si>
  <si>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</si>
  <si>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</si>
  <si>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</si>
  <si>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</si>
  <si>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</si>
  <si>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</si>
  <si>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</si>
  <si>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</si>
  <si>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</si>
  <si>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</si>
  <si>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</si>
  <si>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</si>
  <si>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</si>
  <si>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</si>
  <si>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</si>
  <si>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</si>
  <si>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</si>
  <si>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</si>
  <si>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</si>
  <si>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</si>
  <si>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</si>
  <si>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</si>
  <si>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</si>
  <si>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</si>
  <si>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</si>
  <si>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</si>
  <si>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</si>
  <si>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</si>
  <si>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</si>
  <si>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</si>
  <si>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</si>
  <si>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</si>
  <si>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</si>
  <si>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</si>
  <si>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</si>
  <si>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</si>
  <si>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</si>
  <si>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</si>
  <si>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</si>
  <si>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</si>
  <si>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</si>
  <si>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</si>
  <si>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</si>
  <si>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</si>
  <si>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</si>
  <si>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</si>
  <si>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</si>
  <si>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</si>
  <si>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</si>
  <si>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</si>
  <si>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</si>
  <si>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</si>
  <si>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</si>
  <si>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</si>
  <si>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</si>
  <si>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</si>
  <si>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</si>
  <si>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</si>
  <si>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</si>
  <si>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</si>
  <si>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</si>
  <si>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</si>
  <si>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</si>
  <si>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</si>
  <si>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</si>
  <si>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</si>
  <si>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</si>
  <si>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</si>
  <si>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</si>
  <si>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</si>
  <si>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</si>
  <si>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</si>
  <si>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</si>
  <si>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</si>
  <si>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</si>
  <si>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</si>
  <si>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</si>
  <si>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</si>
  <si>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</si>
  <si>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</si>
  <si>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</si>
  <si>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</si>
  <si>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</si>
  <si>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</si>
  <si>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</si>
  <si>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</si>
  <si>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</si>
  <si>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</si>
  <si>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</si>
  <si>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</si>
  <si>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</si>
  <si>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</si>
  <si>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</si>
  <si>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</si>
  <si>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</si>
  <si>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</si>
  <si>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</si>
  <si>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</si>
  <si>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</si>
  <si>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</si>
  <si>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</si>
  <si>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</si>
  <si>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</si>
  <si>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</si>
  <si>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</si>
  <si>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</si>
  <si>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</si>
  <si>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</si>
  <si>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</si>
  <si>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</si>
  <si>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</si>
  <si>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</si>
  <si>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</si>
  <si>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</si>
  <si>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</si>
  <si>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</si>
  <si>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</si>
  <si>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</si>
  <si>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</si>
  <si>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</si>
  <si>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</si>
  <si>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</si>
  <si>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</si>
  <si>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</si>
  <si>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</si>
  <si>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</si>
  <si>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</si>
  <si>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</si>
  <si>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</si>
  <si>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</si>
  <si>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</si>
  <si>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</si>
  <si>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</si>
  <si>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</si>
  <si>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</si>
  <si>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</si>
  <si>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</si>
  <si>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</si>
  <si>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</si>
  <si>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</si>
  <si>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</si>
  <si>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</si>
  <si>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</si>
  <si>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</si>
  <si>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</si>
  <si>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</si>
  <si>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</si>
  <si>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</si>
  <si>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</si>
  <si>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</si>
  <si>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</si>
  <si>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</si>
  <si>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</si>
  <si>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</si>
  <si>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</si>
  <si>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</si>
  <si>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</si>
  <si>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</si>
  <si>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</si>
  <si>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</si>
  <si>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</si>
  <si>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</si>
  <si>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</si>
  <si>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</si>
  <si>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</si>
  <si>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</si>
  <si>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</si>
  <si>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</si>
  <si>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</si>
  <si>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</si>
  <si>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</si>
  <si>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</si>
  <si>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</si>
  <si>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</si>
  <si>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</si>
  <si>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</si>
  <si>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</si>
  <si>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</si>
  <si>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</si>
  <si>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</si>
  <si>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</si>
  <si>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</si>
  <si>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</si>
  <si>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</si>
  <si>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</si>
  <si>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</si>
  <si>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</si>
  <si>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</si>
  <si>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</si>
  <si>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</si>
  <si>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</si>
  <si>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</si>
  <si>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</si>
  <si>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</si>
  <si>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</si>
  <si>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</si>
  <si>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</si>
  <si>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</si>
  <si>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</si>
  <si>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</si>
  <si>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</si>
  <si>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</si>
  <si>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</si>
  <si>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</si>
  <si>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</si>
  <si>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</si>
  <si>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</si>
  <si>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</si>
  <si>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</si>
  <si>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</si>
  <si>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</si>
  <si>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</si>
  <si>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</si>
  <si>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</si>
  <si>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</si>
  <si>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</si>
  <si>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</si>
  <si>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</si>
  <si>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</si>
  <si>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</si>
  <si>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</si>
  <si>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</si>
  <si>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</si>
  <si>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</si>
  <si>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</si>
  <si>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</si>
  <si>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</si>
  <si>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</si>
  <si>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</si>
  <si>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</si>
  <si>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</si>
  <si>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</si>
  <si>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</si>
  <si>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</si>
  <si>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</si>
  <si>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</si>
  <si>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</si>
  <si>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</si>
  <si>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</si>
  <si>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</si>
  <si>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</si>
  <si>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</si>
  <si>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</si>
  <si>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</si>
  <si>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</si>
  <si>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</si>
  <si>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</si>
  <si>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</si>
  <si>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</si>
  <si>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</si>
  <si>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</si>
  <si>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</si>
  <si>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</si>
  <si>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</si>
  <si>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</si>
  <si>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</si>
  <si>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</si>
  <si>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</si>
  <si>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</si>
  <si>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</si>
  <si>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</si>
  <si>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</si>
  <si>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</si>
  <si>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</si>
  <si>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</si>
  <si>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</si>
  <si>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</si>
  <si>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</si>
  <si>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</si>
  <si>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</si>
  <si>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</si>
  <si>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</si>
  <si>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</si>
  <si>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</si>
  <si>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</si>
  <si>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</si>
  <si>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</si>
  <si>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</si>
  <si>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</si>
  <si>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</si>
  <si>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</si>
  <si>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</si>
  <si>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</si>
  <si>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</si>
  <si>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</si>
  <si>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</si>
  <si>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</si>
  <si>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</si>
  <si>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</si>
  <si>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</si>
  <si>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</si>
  <si>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</si>
  <si>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</si>
  <si>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</si>
  <si>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</si>
  <si>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</si>
  <si>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</si>
  <si>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</si>
  <si>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</si>
  <si>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</si>
  <si>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</si>
  <si>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</si>
  <si>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</si>
  <si>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</si>
  <si>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</si>
  <si>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</si>
  <si>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</si>
  <si>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</si>
  <si>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</si>
  <si>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</si>
  <si>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</si>
  <si>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</si>
  <si>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</si>
  <si>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</si>
  <si>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</si>
  <si>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</si>
  <si>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</si>
  <si>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</si>
  <si>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</si>
  <si>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</si>
  <si>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</si>
  <si>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</si>
  <si>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</si>
  <si>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</si>
  <si>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</si>
  <si>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</si>
  <si>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</si>
  <si>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</si>
  <si>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</si>
  <si>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</si>
  <si>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</si>
  <si>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</si>
  <si>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</si>
  <si>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</si>
  <si>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</si>
  <si>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</si>
  <si>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</si>
  <si>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</si>
  <si>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</si>
  <si>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</si>
  <si>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</si>
  <si>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</si>
  <si>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</si>
  <si>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</si>
  <si>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</si>
  <si>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</si>
  <si>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</si>
  <si>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</si>
  <si>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</si>
  <si>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</si>
  <si>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</si>
  <si>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</si>
  <si>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</si>
  <si>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</si>
  <si>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</si>
  <si>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</si>
  <si>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</si>
  <si>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</si>
  <si>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</si>
  <si>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</si>
  <si>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</si>
  <si>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</si>
  <si>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</si>
  <si>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</si>
  <si>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</si>
  <si>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</si>
  <si>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</si>
  <si>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</si>
  <si>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</si>
  <si>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</si>
  <si>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</si>
  <si>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</si>
  <si>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</si>
  <si>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</si>
  <si>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</si>
  <si>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</si>
  <si>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</si>
  <si>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</si>
  <si>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</si>
  <si>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</si>
  <si>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</si>
  <si>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</si>
  <si>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</si>
  <si>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</si>
  <si>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</si>
  <si>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</si>
  <si>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</si>
  <si>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</si>
  <si>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</si>
  <si>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</si>
  <si>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</si>
  <si>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</si>
  <si>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</si>
  <si>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</si>
  <si>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</si>
  <si>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</si>
  <si>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</si>
  <si>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</si>
  <si>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</si>
  <si>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</si>
  <si>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</si>
  <si>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</si>
  <si>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</si>
  <si>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</si>
  <si>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</si>
  <si>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</si>
  <si>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</si>
  <si>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</si>
  <si>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</si>
  <si>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</si>
  <si>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</si>
  <si>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</si>
  <si>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</si>
  <si>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</si>
  <si>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</si>
  <si>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</si>
  <si>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</si>
  <si>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</si>
  <si>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</si>
  <si>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</si>
  <si>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</si>
  <si>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</si>
  <si>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</si>
  <si>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</si>
  <si>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</si>
  <si>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</si>
  <si>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</si>
  <si>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</si>
  <si>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</si>
  <si>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</si>
  <si>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</si>
  <si>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</si>
  <si>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</si>
  <si>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</si>
  <si>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</si>
  <si>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</si>
  <si>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</si>
  <si>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</si>
  <si>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</si>
  <si>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</si>
  <si>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</si>
  <si>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</si>
  <si>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</si>
  <si>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</si>
  <si>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</si>
  <si>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</si>
  <si>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</si>
  <si>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</si>
  <si>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</si>
  <si>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</si>
  <si>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</si>
  <si>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</si>
  <si>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</si>
  <si>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</si>
  <si>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</si>
  <si>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</si>
  <si>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</si>
  <si>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</si>
  <si>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</si>
  <si>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</si>
  <si>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</si>
  <si>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</si>
  <si>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</si>
  <si>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</si>
  <si>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</si>
  <si>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</si>
  <si>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</si>
  <si>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</si>
  <si>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</si>
  <si>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</si>
  <si>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</si>
  <si>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</si>
  <si>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</si>
  <si>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</si>
  <si>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</si>
  <si>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</si>
  <si>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</si>
  <si>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</si>
  <si>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</si>
  <si>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</si>
  <si>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</si>
  <si>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</si>
  <si>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</si>
  <si>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</si>
  <si>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</si>
  <si>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</si>
  <si>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</si>
  <si>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</si>
  <si>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</si>
  <si>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</si>
  <si>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</si>
  <si>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</si>
  <si>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</si>
  <si>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</si>
  <si>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</si>
  <si>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</si>
  <si>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</si>
  <si>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</si>
  <si>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</si>
  <si>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</si>
  <si>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</si>
  <si>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</si>
  <si>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</si>
  <si>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</si>
  <si>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</si>
  <si>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</si>
  <si>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</si>
  <si>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</si>
  <si>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</si>
  <si>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</si>
  <si>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</si>
  <si>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</si>
  <si>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</si>
  <si>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</si>
  <si>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</si>
  <si>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</si>
  <si>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</si>
  <si>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</si>
  <si>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</si>
  <si>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</si>
  <si>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</si>
  <si>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</si>
  <si>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</si>
  <si>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</si>
  <si>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</si>
  <si>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</si>
  <si>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</si>
  <si>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</si>
  <si>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</si>
  <si>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</si>
  <si>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</si>
  <si>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</si>
  <si>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</si>
  <si>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</si>
  <si>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</si>
  <si>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</si>
  <si>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</si>
  <si>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</si>
  <si>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</si>
  <si>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</si>
  <si>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</si>
  <si>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</si>
  <si>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</si>
  <si>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</si>
  <si>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</si>
  <si>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</si>
  <si>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</si>
  <si>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</si>
  <si>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</si>
  <si>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</si>
  <si>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</si>
  <si>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</si>
  <si>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</si>
  <si>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</si>
  <si>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</si>
  <si>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</si>
  <si>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</si>
  <si>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</si>
  <si>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</si>
  <si>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</si>
  <si>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</si>
  <si>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</si>
  <si>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</si>
  <si>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</si>
  <si>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</si>
  <si>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</si>
  <si>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</si>
  <si>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</si>
  <si>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</si>
  <si>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</si>
  <si>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</si>
  <si>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</si>
  <si>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</si>
  <si>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</si>
  <si>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</si>
  <si>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</si>
  <si>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</si>
  <si>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</si>
  <si>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</si>
  <si>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</si>
  <si>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</si>
  <si>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</si>
  <si>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</si>
  <si>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</si>
  <si>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</si>
  <si>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</si>
  <si>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</si>
  <si>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</si>
  <si>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</si>
  <si>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</si>
  <si>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</si>
  <si>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</si>
  <si>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</si>
  <si>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</si>
  <si>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</si>
  <si>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</si>
  <si>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</si>
  <si>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</si>
  <si>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</si>
  <si>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</si>
  <si>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</si>
  <si>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</si>
  <si>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</si>
  <si>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</si>
  <si>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</si>
  <si>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</si>
  <si>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</si>
  <si>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</si>
  <si>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</si>
  <si>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</si>
  <si>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</si>
  <si>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</si>
  <si>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</si>
  <si>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</si>
  <si>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</si>
  <si>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</si>
  <si>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</si>
  <si>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</si>
  <si>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</si>
  <si>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</si>
  <si>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</si>
  <si>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</si>
  <si>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</si>
  <si>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</si>
  <si>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</si>
  <si>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</si>
  <si>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</si>
  <si>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</si>
  <si>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</si>
  <si>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</si>
  <si>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</si>
  <si>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</si>
  <si>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</si>
  <si>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</si>
  <si>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</si>
  <si>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</si>
  <si>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</si>
  <si>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</si>
  <si>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</si>
  <si>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</si>
  <si>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</si>
  <si>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</si>
  <si>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</si>
  <si>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</si>
  <si>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</si>
  <si>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</si>
  <si>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</si>
  <si>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</si>
  <si>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</si>
  <si>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</si>
  <si>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</si>
  <si>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</si>
  <si>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</si>
  <si>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</si>
  <si>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</si>
  <si>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</si>
  <si>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</si>
  <si>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</si>
  <si>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</si>
  <si>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</si>
  <si>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</si>
  <si>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</si>
  <si>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</si>
  <si>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</si>
  <si>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</si>
  <si>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</si>
  <si>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</si>
  <si>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</si>
  <si>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</si>
  <si>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</si>
  <si>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</si>
  <si>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</si>
  <si>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</si>
  <si>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</si>
  <si>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</si>
  <si>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</si>
  <si>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</si>
  <si>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</si>
  <si>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</si>
  <si>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</si>
  <si>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</si>
  <si>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</si>
  <si>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</si>
  <si>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</si>
  <si>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</si>
  <si>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</si>
  <si>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</si>
  <si>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</si>
  <si>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</si>
  <si>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</si>
  <si>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</si>
  <si>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</si>
  <si>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</si>
  <si>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</si>
  <si>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</si>
  <si>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</si>
  <si>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</si>
  <si>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</si>
  <si>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</si>
  <si>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</si>
  <si>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</si>
  <si>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</si>
  <si>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</si>
  <si>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</si>
  <si>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</si>
  <si>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</si>
  <si>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</si>
  <si>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</si>
  <si>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</si>
  <si>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</si>
  <si>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</si>
  <si>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</si>
  <si>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</si>
  <si>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</si>
  <si>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</si>
  <si>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</si>
  <si>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</si>
  <si>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</si>
  <si>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</si>
  <si>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</si>
  <si>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</si>
  <si>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</si>
  <si>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</si>
  <si>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</si>
  <si>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</si>
  <si>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</si>
  <si>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</si>
  <si>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</si>
  <si>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</si>
  <si>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</si>
  <si>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</si>
  <si>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</si>
  <si>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</si>
  <si>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</si>
  <si>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</si>
  <si>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</si>
  <si>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</si>
  <si>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</si>
  <si>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</si>
  <si>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</si>
  <si>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</si>
  <si>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</si>
  <si>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</si>
  <si>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</si>
  <si>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</si>
  <si>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</si>
  <si>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</si>
  <si>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</si>
  <si>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</si>
  <si>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</si>
  <si>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</si>
  <si>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</si>
  <si>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</si>
  <si>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</si>
  <si>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</si>
  <si>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</si>
  <si>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</si>
  <si>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</si>
  <si>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</si>
  <si>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</si>
  <si>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</si>
  <si>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</si>
  <si>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</si>
  <si>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</si>
  <si>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</si>
  <si>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</si>
  <si>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</si>
  <si>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</si>
  <si>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</si>
  <si>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</si>
  <si>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</si>
  <si>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</si>
  <si>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</si>
  <si>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</si>
  <si>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</si>
  <si>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</si>
  <si>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</si>
  <si>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</si>
  <si>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</si>
  <si>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</si>
  <si>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</si>
  <si>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</si>
  <si>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</si>
  <si>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</si>
  <si>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</si>
  <si>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</si>
  <si>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</si>
  <si>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</si>
  <si>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</si>
  <si>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</si>
  <si>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</si>
  <si>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</si>
  <si>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</si>
  <si>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</si>
  <si>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</si>
  <si>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</si>
  <si>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</si>
  <si>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</si>
  <si>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</si>
  <si>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</si>
  <si>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</si>
  <si>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</si>
  <si>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</si>
  <si>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</si>
  <si>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</si>
  <si>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</si>
  <si>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</si>
  <si>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</si>
  <si>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</si>
  <si>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</si>
  <si>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</si>
  <si>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</si>
  <si>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</si>
  <si>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</si>
  <si>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</si>
  <si>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</si>
  <si>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</si>
  <si>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</si>
  <si>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</si>
  <si>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</si>
  <si>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</si>
  <si>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</si>
  <si>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</si>
  <si>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</si>
  <si>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</si>
  <si>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</si>
  <si>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</si>
  <si>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</si>
  <si>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</si>
  <si>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</si>
  <si>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</si>
  <si>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</si>
  <si>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</si>
  <si>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</si>
  <si>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</si>
  <si>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</si>
  <si>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</si>
  <si>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</si>
  <si>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</si>
  <si>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</si>
  <si>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</si>
  <si>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</si>
  <si>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</si>
  <si>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</si>
  <si>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</si>
  <si>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</si>
  <si>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</si>
  <si>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</si>
  <si>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</si>
  <si>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</si>
  <si>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</si>
  <si>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</si>
  <si>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</si>
  <si>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</si>
  <si>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</si>
  <si>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</si>
  <si>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</si>
  <si>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</si>
  <si>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</si>
  <si>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</si>
  <si>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</si>
  <si>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</si>
  <si>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</si>
  <si>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</si>
  <si>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</si>
  <si>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</si>
  <si>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</si>
  <si>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</si>
  <si>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</si>
  <si>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</si>
  <si>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</si>
  <si>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</si>
  <si>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</si>
  <si>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</si>
  <si>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</si>
  <si>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</si>
  <si>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</si>
  <si>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</si>
  <si>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</si>
  <si>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</si>
  <si>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</si>
  <si>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</si>
  <si>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</si>
  <si>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</si>
  <si>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</si>
  <si>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</si>
  <si>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</si>
  <si>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</si>
  <si>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</si>
  <si>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</si>
  <si>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</si>
  <si>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</si>
  <si>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</si>
  <si>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</si>
  <si>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</si>
  <si>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</si>
  <si>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</si>
  <si>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</si>
  <si>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</si>
  <si>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</si>
  <si>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</si>
  <si>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</si>
  <si>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</si>
  <si>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</si>
  <si>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</si>
  <si>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</si>
  <si>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</si>
  <si>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</si>
  <si>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</si>
  <si>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</si>
  <si>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</si>
  <si>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</si>
  <si>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</si>
  <si>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</si>
  <si>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</si>
  <si>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</si>
  <si>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</si>
  <si>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</si>
  <si>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</si>
  <si>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</si>
  <si>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</si>
  <si>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</si>
  <si>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</si>
  <si>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</si>
  <si>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</si>
  <si>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</si>
  <si>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</si>
  <si>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</si>
  <si>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</si>
  <si>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</si>
  <si>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</si>
  <si>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</si>
  <si>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</si>
  <si>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</si>
  <si>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</si>
  <si>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</si>
  <si>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</si>
  <si>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</si>
  <si>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</si>
  <si>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</si>
  <si>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</si>
  <si>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</si>
  <si>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</si>
  <si>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</si>
  <si>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</si>
  <si>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</si>
  <si>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</si>
  <si>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</si>
  <si>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</si>
  <si>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</si>
  <si>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</si>
  <si>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</si>
  <si>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</si>
  <si>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</si>
  <si>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</si>
  <si>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</si>
  <si>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</si>
  <si>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</si>
  <si>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</si>
  <si>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</si>
  <si>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</si>
  <si>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</si>
  <si>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</si>
  <si>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</si>
  <si>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</si>
  <si>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</si>
  <si>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</si>
  <si>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</si>
  <si>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</si>
  <si>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</si>
  <si>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</si>
  <si>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</si>
  <si>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</si>
  <si>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</si>
  <si>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</si>
  <si>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</si>
  <si>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</si>
  <si>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</si>
  <si>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</si>
  <si>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</si>
  <si>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</si>
  <si>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</si>
  <si>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</si>
  <si>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</si>
  <si>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</si>
  <si>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</si>
  <si>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</si>
  <si>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</si>
  <si>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</si>
  <si>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</si>
  <si>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</si>
  <si>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</si>
  <si>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</si>
  <si>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</si>
  <si>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</si>
  <si>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</si>
  <si>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</si>
  <si>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</si>
  <si>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</si>
  <si>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</si>
  <si>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</si>
  <si>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</si>
  <si>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</si>
  <si>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</si>
  <si>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</si>
  <si>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</si>
  <si>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</si>
  <si>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</si>
  <si>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</si>
  <si>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</si>
  <si>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</si>
  <si>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</si>
  <si>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</si>
  <si>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</si>
  <si>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</si>
  <si>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</si>
  <si>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</si>
  <si>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</si>
  <si>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</si>
  <si>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</si>
  <si>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</si>
  <si>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</si>
  <si>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</si>
  <si>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</si>
  <si>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</si>
  <si>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</si>
  <si>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</si>
  <si>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</si>
  <si>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</si>
  <si>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</si>
  <si>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</si>
  <si>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</si>
  <si>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</si>
  <si>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</si>
  <si>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</si>
  <si>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</si>
  <si>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</si>
  <si>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</si>
  <si>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</si>
  <si>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</si>
  <si>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</si>
  <si>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</si>
  <si>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</si>
  <si>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</si>
  <si>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</si>
  <si>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</si>
  <si>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</si>
  <si>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</si>
  <si>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</si>
  <si>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</si>
  <si>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</si>
  <si>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</si>
  <si>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</si>
  <si>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</si>
  <si>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</si>
  <si>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</si>
  <si>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</si>
  <si>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</si>
  <si>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</si>
  <si>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</si>
  <si>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</si>
  <si>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</si>
  <si>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</si>
  <si>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</si>
  <si>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</si>
  <si>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</si>
  <si>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</si>
  <si>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</si>
  <si>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</si>
  <si>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</si>
  <si>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</si>
  <si>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</si>
  <si>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</si>
  <si>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</si>
  <si>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</si>
  <si>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</si>
  <si>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</si>
  <si>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</si>
  <si>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</si>
  <si>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</si>
  <si>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</si>
  <si>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</si>
  <si>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</si>
  <si>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</si>
  <si>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</si>
  <si>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</si>
  <si>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</si>
  <si>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</si>
  <si>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</si>
  <si>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</si>
  <si>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</si>
  <si>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</si>
  <si>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</si>
  <si>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</si>
  <si>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</si>
  <si>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</si>
  <si>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</si>
  <si>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</si>
  <si>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</si>
  <si>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</si>
  <si>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</si>
  <si>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</si>
  <si>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</si>
  <si>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</si>
  <si>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</si>
  <si>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</si>
  <si>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</si>
  <si>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</si>
  <si>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</si>
  <si>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</si>
  <si>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</si>
  <si>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</si>
  <si>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</si>
  <si>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</si>
  <si>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</si>
  <si>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</si>
  <si>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</si>
  <si>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</si>
  <si>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</si>
  <si>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</si>
  <si>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</si>
  <si>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</si>
  <si>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</si>
  <si>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</si>
  <si>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</si>
  <si>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</si>
  <si>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</si>
  <si>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</si>
  <si>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</si>
  <si>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</si>
  <si>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</si>
  <si>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</si>
  <si>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</si>
  <si>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</si>
  <si>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</si>
  <si>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</si>
  <si>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</si>
  <si>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</si>
  <si>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</si>
  <si>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</si>
  <si>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</si>
  <si>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</si>
  <si>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</si>
  <si>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</si>
  <si>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</si>
  <si>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</si>
  <si>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</si>
  <si>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</si>
  <si>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</si>
  <si>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</si>
  <si>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</si>
  <si>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</si>
  <si>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</si>
  <si>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</si>
  <si>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</si>
  <si>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</si>
  <si>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</si>
  <si>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</si>
  <si>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</si>
  <si>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</si>
  <si>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</si>
  <si>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</si>
  <si>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</si>
  <si>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</si>
  <si>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</si>
  <si>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</si>
  <si>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</si>
  <si>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</si>
  <si>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</si>
  <si>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</si>
  <si>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</si>
  <si>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</si>
  <si>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</si>
  <si>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</si>
  <si>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</si>
  <si>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</si>
  <si>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</si>
  <si>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</si>
  <si>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</si>
  <si>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</si>
  <si>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</si>
  <si>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</si>
  <si>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</si>
  <si>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</si>
  <si>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</si>
  <si>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</si>
  <si>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</si>
  <si>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</si>
  <si>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</si>
  <si>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</si>
  <si>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</si>
  <si>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</si>
  <si>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</si>
  <si>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</si>
  <si>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</si>
  <si>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</si>
  <si>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</si>
  <si>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</si>
  <si>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</si>
  <si>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</si>
  <si>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</si>
  <si>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</si>
  <si>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</si>
  <si>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</si>
  <si>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</si>
  <si>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</si>
  <si>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</si>
  <si>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</si>
  <si>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</si>
  <si>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</si>
  <si>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</si>
  <si>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</si>
  <si>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</si>
  <si>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</si>
  <si>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</si>
  <si>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</si>
  <si>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</si>
  <si>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</si>
  <si>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</si>
  <si>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</si>
  <si>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</si>
  <si>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</si>
  <si>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</si>
  <si>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</si>
  <si>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</si>
  <si>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</si>
  <si>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</si>
  <si>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</si>
  <si>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</si>
  <si>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</si>
  <si>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</si>
  <si>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</si>
  <si>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</si>
  <si>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</si>
  <si>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</si>
  <si>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</si>
  <si>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</si>
  <si>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</si>
  <si>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</si>
  <si>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</si>
  <si>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</si>
  <si>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</si>
  <si>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</si>
  <si>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</si>
  <si>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</si>
  <si>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</si>
  <si>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</si>
  <si>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</si>
  <si>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</si>
  <si>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</si>
  <si>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</si>
  <si>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</si>
  <si>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</si>
  <si>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</si>
  <si>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</si>
  <si>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</si>
  <si>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</si>
  <si>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</si>
  <si>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</si>
  <si>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</si>
  <si>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</si>
  <si>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</si>
  <si>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</si>
  <si>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</si>
  <si>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</si>
  <si>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</si>
  <si>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</si>
  <si>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</si>
  <si>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</si>
  <si>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</si>
  <si>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</si>
  <si>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</si>
  <si>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</si>
  <si>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</si>
  <si>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</si>
  <si>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</si>
  <si>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</si>
  <si>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</si>
  <si>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</si>
  <si>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</si>
  <si>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</si>
  <si>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</si>
  <si>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</si>
  <si>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</si>
  <si>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</si>
  <si>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</si>
  <si>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</si>
  <si>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</si>
  <si>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</si>
  <si>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</si>
  <si>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</si>
  <si>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</si>
  <si>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</si>
  <si>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</si>
  <si>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</si>
  <si>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</si>
  <si>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</si>
  <si>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</si>
  <si>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</si>
  <si>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</si>
  <si>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</si>
  <si>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</si>
  <si>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</si>
  <si>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</si>
  <si>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</si>
  <si>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</si>
  <si>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</si>
  <si>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</si>
  <si>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</si>
  <si>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</si>
  <si>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</si>
  <si>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</si>
  <si>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</si>
  <si>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</si>
  <si>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</si>
  <si>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</si>
  <si>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</si>
  <si>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</si>
  <si>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</si>
  <si>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</si>
  <si>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</si>
  <si>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</si>
  <si>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</si>
  <si>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</si>
  <si>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</si>
  <si>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</si>
  <si>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</si>
  <si>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</si>
  <si>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</si>
  <si>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</si>
  <si>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</si>
  <si>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</si>
  <si>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</si>
  <si>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</si>
  <si>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</si>
  <si>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</si>
  <si>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</si>
  <si>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</si>
  <si>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</si>
  <si>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</si>
  <si>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</si>
  <si>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</si>
  <si>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</si>
  <si>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</si>
  <si>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</si>
  <si>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</si>
  <si>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</si>
  <si>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</si>
  <si>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</si>
  <si>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</si>
  <si>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</si>
  <si>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</si>
  <si>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</si>
  <si>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</si>
  <si>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</si>
  <si>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</si>
  <si>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</si>
  <si>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</si>
  <si>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</si>
  <si>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</si>
  <si>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</si>
  <si>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</si>
  <si>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</si>
  <si>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</si>
  <si>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</si>
  <si>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</si>
  <si>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</si>
  <si>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</si>
  <si>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</si>
  <si>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</si>
  <si>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</si>
  <si>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</si>
  <si>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</si>
  <si>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</si>
  <si>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</si>
  <si>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</si>
  <si>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</si>
  <si>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</si>
  <si>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</si>
  <si>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</si>
  <si>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</si>
  <si>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</si>
  <si>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</si>
  <si>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</si>
  <si>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</si>
  <si>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</si>
  <si>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</si>
  <si>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</si>
  <si>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</si>
  <si>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</si>
  <si>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</si>
  <si>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</si>
  <si>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</si>
  <si>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</si>
  <si>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</si>
  <si>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</si>
  <si>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</si>
  <si>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</si>
  <si>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</si>
  <si>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</si>
  <si>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</si>
  <si>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</si>
  <si>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</si>
  <si>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</si>
  <si>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</si>
  <si>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</si>
  <si>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</si>
  <si>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</si>
  <si>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</si>
  <si>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</si>
  <si>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</si>
  <si>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</si>
  <si>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</si>
  <si>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</si>
  <si>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</si>
  <si>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</si>
  <si>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</si>
  <si>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</si>
  <si>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</si>
  <si>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</si>
  <si>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</si>
  <si>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</si>
  <si>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</si>
  <si>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</si>
  <si>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</si>
  <si>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</si>
  <si>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</si>
  <si>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</si>
  <si>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</si>
  <si>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</si>
  <si>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</si>
  <si>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</si>
  <si>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</si>
  <si>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</si>
  <si>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</si>
  <si>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</si>
  <si>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</si>
  <si>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</si>
  <si>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</si>
  <si>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</si>
  <si>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</si>
  <si>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</si>
  <si>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</si>
  <si>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</si>
  <si>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</si>
  <si>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</si>
  <si>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</si>
  <si>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</si>
  <si>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</si>
  <si>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</si>
  <si>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</si>
  <si>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</si>
  <si>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</si>
  <si>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</si>
  <si>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</si>
  <si>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</si>
  <si>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</si>
  <si>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</si>
  <si>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</si>
  <si>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</si>
  <si>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</si>
  <si>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</si>
  <si>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</si>
  <si>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</si>
  <si>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</si>
  <si>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</si>
  <si>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</si>
  <si>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</si>
  <si>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</si>
  <si>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</si>
  <si>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</si>
  <si>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</si>
  <si>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</si>
  <si>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</si>
  <si>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</si>
  <si>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</si>
  <si>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</si>
  <si>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</si>
  <si>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</si>
  <si>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</si>
  <si>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</si>
  <si>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</si>
  <si>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</si>
  <si>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</si>
  <si>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</si>
  <si>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</si>
  <si>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</si>
  <si>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</si>
  <si>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</si>
  <si>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</si>
  <si>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</si>
  <si>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</si>
  <si>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</si>
  <si>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</si>
  <si>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</si>
  <si>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</si>
  <si>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</si>
  <si>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</si>
  <si>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</si>
  <si>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</si>
  <si>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</si>
  <si>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</si>
  <si>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</si>
  <si>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</si>
  <si>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</si>
  <si>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</si>
  <si>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</si>
  <si>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</si>
  <si>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</si>
  <si>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</si>
  <si>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</si>
  <si>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</si>
  <si>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</si>
  <si>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</si>
  <si>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</si>
  <si>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</si>
  <si>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</si>
  <si>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</si>
  <si>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</si>
  <si>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</si>
  <si>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</si>
  <si>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</si>
  <si>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</si>
  <si>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</si>
  <si>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</si>
  <si>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</si>
  <si>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</si>
  <si>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</si>
  <si>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</si>
  <si>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</si>
  <si>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</si>
  <si>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</si>
  <si>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</si>
  <si>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</si>
  <si>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</si>
  <si>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</si>
  <si>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</si>
  <si>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</si>
  <si>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</si>
  <si>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</si>
  <si>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</si>
  <si>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</si>
  <si>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</si>
  <si>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</si>
  <si>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</si>
  <si>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</si>
  <si>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</si>
  <si>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</si>
  <si>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</si>
  <si>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</si>
  <si>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</si>
  <si>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</si>
  <si>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</si>
  <si>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</si>
  <si>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</si>
  <si>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</si>
  <si>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</si>
  <si>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</si>
  <si>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</si>
  <si>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</si>
  <si>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</si>
  <si>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</si>
  <si>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</si>
  <si>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</si>
  <si>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</si>
  <si>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</si>
  <si>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</si>
  <si>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</si>
  <si>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</si>
  <si>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</si>
  <si>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</si>
  <si>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</si>
  <si>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</si>
  <si>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</si>
  <si>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</si>
  <si>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</si>
  <si>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</si>
  <si>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</si>
  <si>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</si>
  <si>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</si>
  <si>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</si>
  <si>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</si>
  <si>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</si>
  <si>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</si>
  <si>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</si>
  <si>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</si>
  <si>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</si>
  <si>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</si>
  <si>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</si>
  <si>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</si>
  <si>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</si>
  <si>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</si>
  <si>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</si>
  <si>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</si>
  <si>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</si>
  <si>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</si>
  <si>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</si>
  <si>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</si>
  <si>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</si>
  <si>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</si>
  <si>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</si>
  <si>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</si>
  <si>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</si>
  <si>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</si>
  <si>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</si>
  <si>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</si>
  <si>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</si>
  <si>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</si>
  <si>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</si>
  <si>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</si>
  <si>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</si>
  <si>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</si>
  <si>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</si>
  <si>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</si>
  <si>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</si>
  <si>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</si>
  <si>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</si>
  <si>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</si>
  <si>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</si>
  <si>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</si>
  <si>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</si>
  <si>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</si>
  <si>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</si>
  <si>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</si>
  <si>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</si>
  <si>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</si>
  <si>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</si>
  <si>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</si>
  <si>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</si>
  <si>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</si>
  <si>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</si>
  <si>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</si>
  <si>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</si>
  <si>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</si>
  <si>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</si>
  <si>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</si>
  <si>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</si>
  <si>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</si>
  <si>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</si>
  <si>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</si>
  <si>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</si>
  <si>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</si>
  <si>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</si>
  <si>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</si>
  <si>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</si>
  <si>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</si>
  <si>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</si>
  <si>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</si>
  <si>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</si>
  <si>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</si>
  <si>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</si>
  <si>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</si>
  <si>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</si>
  <si>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</si>
  <si>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</si>
  <si>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</si>
  <si>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</si>
  <si>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</si>
  <si>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</si>
  <si>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</si>
  <si>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</si>
  <si>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</si>
  <si>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</si>
  <si>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</si>
  <si>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</si>
  <si>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</si>
  <si>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</si>
  <si>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</si>
  <si>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</si>
  <si>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</si>
  <si>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</si>
  <si>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</si>
  <si>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</si>
  <si>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</si>
  <si>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</si>
  <si>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</si>
  <si>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</si>
  <si>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</si>
  <si>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</si>
  <si>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</si>
  <si>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</si>
  <si>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</si>
  <si>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</si>
  <si>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</si>
  <si>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</si>
  <si>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</si>
  <si>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</si>
  <si>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</si>
  <si>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</si>
  <si>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</si>
  <si>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</si>
  <si>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</si>
  <si>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</si>
  <si>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</si>
  <si>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</si>
  <si>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</si>
  <si>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</si>
  <si>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</si>
  <si>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</si>
  <si>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</si>
  <si>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</si>
  <si>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</si>
  <si>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</si>
  <si>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</si>
  <si>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</si>
  <si>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</si>
  <si>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</si>
  <si>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</si>
  <si>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</si>
  <si>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</si>
  <si>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</si>
  <si>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</si>
  <si>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</si>
  <si>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</si>
  <si>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</si>
  <si>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</si>
  <si>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</si>
  <si>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</si>
  <si>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</si>
  <si>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</si>
  <si>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</si>
  <si>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</si>
  <si>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</si>
  <si>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</si>
  <si>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</si>
  <si>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</si>
  <si>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</si>
  <si>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</si>
  <si>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</si>
  <si>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</si>
  <si>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</si>
  <si>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</si>
  <si>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</si>
  <si>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</si>
  <si>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</si>
  <si>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</si>
  <si>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</si>
  <si>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</si>
  <si>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</si>
  <si>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</si>
  <si>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</si>
  <si>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</si>
  <si>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</si>
  <si>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</si>
  <si>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</si>
  <si>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</si>
  <si>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</si>
  <si>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</si>
  <si>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</si>
  <si>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</si>
  <si>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</si>
  <si>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</si>
  <si>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</si>
  <si>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</si>
  <si>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</si>
  <si>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</si>
  <si>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</si>
  <si>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</si>
  <si>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</si>
  <si>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</si>
  <si>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</si>
  <si>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</si>
  <si>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</si>
  <si>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</si>
  <si>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</si>
  <si>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</si>
  <si>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</si>
  <si>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</si>
  <si>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</si>
  <si>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</si>
  <si>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</si>
  <si>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</si>
  <si>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</si>
  <si>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</si>
  <si>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</si>
  <si>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</si>
  <si>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</si>
  <si>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</si>
  <si>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</si>
  <si>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</si>
  <si>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</si>
  <si>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</si>
  <si>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</si>
  <si>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</si>
  <si>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</si>
  <si>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</si>
  <si>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</si>
  <si>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</si>
  <si>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</si>
  <si>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</si>
  <si>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</si>
  <si>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</si>
  <si>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</si>
  <si>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</si>
  <si>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</si>
  <si>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</si>
  <si>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</si>
  <si>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</si>
  <si>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</si>
  <si>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</si>
  <si>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</si>
  <si>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</si>
  <si>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</si>
  <si>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</si>
  <si>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</si>
  <si>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</si>
  <si>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</si>
  <si>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</si>
  <si>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</si>
  <si>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</si>
  <si>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</si>
  <si>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</si>
  <si>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</si>
  <si>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</si>
  <si>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</si>
  <si>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</si>
  <si>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</si>
  <si>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</si>
  <si>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</si>
  <si>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</si>
  <si>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</si>
  <si>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</si>
  <si>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</si>
  <si>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</si>
  <si>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</si>
  <si>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</si>
  <si>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</si>
  <si>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</si>
  <si>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</si>
  <si>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</si>
  <si>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</si>
  <si>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</si>
  <si>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</si>
  <si>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</si>
  <si>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</si>
  <si>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</si>
  <si>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</si>
  <si>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</si>
  <si>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</si>
  <si>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</si>
  <si>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</si>
  <si>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</si>
  <si>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</si>
  <si>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</si>
  <si>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</si>
  <si>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</si>
  <si>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</si>
  <si>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</si>
  <si>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</si>
  <si>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</si>
  <si>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</si>
  <si>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</si>
  <si>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</si>
  <si>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</si>
  <si>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</si>
  <si>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</si>
  <si>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</si>
  <si>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</si>
  <si>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</si>
  <si>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</si>
  <si>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</si>
  <si>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</si>
  <si>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</si>
  <si>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</si>
  <si>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</si>
  <si>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</si>
  <si>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</si>
  <si>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</si>
  <si>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</si>
  <si>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</si>
  <si>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</si>
  <si>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</si>
  <si>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</si>
  <si>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</si>
  <si>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</si>
  <si>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</si>
  <si>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</si>
  <si>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</si>
  <si>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</si>
  <si>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</si>
  <si>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</si>
  <si>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</si>
  <si>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</si>
  <si>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</si>
  <si>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</si>
  <si>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</si>
  <si>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</si>
  <si>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</si>
  <si>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</si>
  <si>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</si>
  <si>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</si>
  <si>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</si>
  <si>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</si>
  <si>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</si>
  <si>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</si>
  <si>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</si>
  <si>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</si>
  <si>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</si>
  <si>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</si>
  <si>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</si>
  <si>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</si>
  <si>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</si>
  <si>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</si>
  <si>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</si>
  <si>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</si>
  <si>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</si>
  <si>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</si>
  <si>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</si>
  <si>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</si>
  <si>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</si>
  <si>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</si>
  <si>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</si>
  <si>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</si>
  <si>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</si>
  <si>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</si>
  <si>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</si>
  <si>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</si>
  <si>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</si>
  <si>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</si>
  <si>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</si>
  <si>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</si>
  <si>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</si>
  <si>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</si>
  <si>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</si>
  <si>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</si>
  <si>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</si>
  <si>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</si>
  <si>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</si>
  <si>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</si>
  <si>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</si>
  <si>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</si>
  <si>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</si>
  <si>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</si>
  <si>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</si>
  <si>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</si>
  <si>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</si>
  <si>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</si>
  <si>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</si>
  <si>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</si>
  <si>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</si>
  <si>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</si>
  <si>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</si>
  <si>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</si>
  <si>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</si>
  <si>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</si>
  <si>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</si>
  <si>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</si>
  <si>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</si>
  <si>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</si>
  <si>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</si>
  <si>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</si>
  <si>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</si>
  <si>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</si>
  <si>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</si>
  <si>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</si>
  <si>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</si>
  <si>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</si>
  <si>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</si>
  <si>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</si>
  <si>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</si>
  <si>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</si>
  <si>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</si>
  <si>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</si>
  <si>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</si>
  <si>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</si>
  <si>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</si>
  <si>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</si>
  <si>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</si>
  <si>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</si>
  <si>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</si>
  <si>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</si>
  <si>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</si>
  <si>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</si>
  <si>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</si>
  <si>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</si>
  <si>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</si>
  <si>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</si>
  <si>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</si>
  <si>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</si>
  <si>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</si>
  <si>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</si>
  <si>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</si>
  <si>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</si>
  <si>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</si>
  <si>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</si>
  <si>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</si>
  <si>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</si>
  <si>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</si>
  <si>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</si>
  <si>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</si>
  <si>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</si>
  <si>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</si>
  <si>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</si>
  <si>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</si>
  <si>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</si>
  <si>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</si>
  <si>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</si>
  <si>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</si>
  <si>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</si>
  <si>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</si>
  <si>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</si>
  <si>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</si>
  <si>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</si>
  <si>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</si>
  <si>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</si>
  <si>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</si>
  <si>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</si>
  <si>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</si>
  <si>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</si>
  <si>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</si>
  <si>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</si>
  <si>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</si>
  <si>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</si>
  <si>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</si>
  <si>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</si>
  <si>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</si>
  <si>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</si>
  <si>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</si>
  <si>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</si>
  <si>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</si>
  <si>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</si>
  <si>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</si>
  <si>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</si>
  <si>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</si>
  <si>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</si>
  <si>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</si>
  <si>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</si>
  <si>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</si>
  <si>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</si>
  <si>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</si>
  <si>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</si>
  <si>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</si>
  <si>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</si>
  <si>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</si>
  <si>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</si>
  <si>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</si>
  <si>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</si>
  <si>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</si>
  <si>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</si>
  <si>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</si>
  <si>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</si>
  <si>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</si>
  <si>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</si>
  <si>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</si>
  <si>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</si>
  <si>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</si>
  <si>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</si>
  <si>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</si>
  <si>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</si>
  <si>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</si>
  <si>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</si>
  <si>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</si>
  <si>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</si>
  <si>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</si>
  <si>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</si>
  <si>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</si>
  <si>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</si>
  <si>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</si>
  <si>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</si>
  <si>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</si>
  <si>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</si>
  <si>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</si>
  <si>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</si>
  <si>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</si>
  <si>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</si>
  <si>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</si>
  <si>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</si>
  <si>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</si>
  <si>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</si>
  <si>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</si>
  <si>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</si>
  <si>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</si>
  <si>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</si>
  <si>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</si>
  <si>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</si>
  <si>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</si>
  <si>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</si>
  <si>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</si>
  <si>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</si>
  <si>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</si>
  <si>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</si>
  <si>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</si>
  <si>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</si>
  <si>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</si>
  <si>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</si>
  <si>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</si>
  <si>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</si>
  <si>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</si>
  <si>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</si>
  <si>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</si>
  <si>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</si>
  <si>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</si>
  <si>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</si>
  <si>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</si>
  <si>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</si>
  <si>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</si>
  <si>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</si>
  <si>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</si>
  <si>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</si>
  <si>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</si>
  <si>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</si>
  <si>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</si>
  <si>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</si>
  <si>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</si>
  <si>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</si>
  <si>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</si>
  <si>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</si>
  <si>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</si>
  <si>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</si>
  <si>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</si>
  <si>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</si>
  <si>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</si>
  <si>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</si>
  <si>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</si>
  <si>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</si>
  <si>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</si>
  <si>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</si>
  <si>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</si>
  <si>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</si>
  <si>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</si>
  <si>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</si>
  <si>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</si>
  <si>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</si>
  <si>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</si>
  <si>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</si>
  <si>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</si>
  <si>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</si>
  <si>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</si>
  <si>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</si>
  <si>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</si>
  <si>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</si>
  <si>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</si>
  <si>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</si>
  <si>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</si>
  <si>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</si>
  <si>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</si>
  <si>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</si>
  <si>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</si>
  <si>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</si>
  <si>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</si>
  <si>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</si>
  <si>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</si>
  <si>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</si>
  <si>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</si>
  <si>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</si>
  <si>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</si>
  <si>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</si>
  <si>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</si>
  <si>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</si>
  <si>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</si>
  <si>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</si>
  <si>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</si>
  <si>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</si>
  <si>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</si>
  <si>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</si>
  <si>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</si>
  <si>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</si>
  <si>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</si>
  <si>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</si>
  <si>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</si>
  <si>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</si>
  <si>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</si>
  <si>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</si>
  <si>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</si>
  <si>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</si>
  <si>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</si>
  <si>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</si>
  <si>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</si>
  <si>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</si>
  <si>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</si>
  <si>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</si>
  <si>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</si>
  <si>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</si>
  <si>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</si>
  <si>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</si>
  <si>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</si>
  <si>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</si>
  <si>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</si>
  <si>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</si>
  <si>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</si>
  <si>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</si>
  <si>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</si>
  <si>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</si>
  <si>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</si>
  <si>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</si>
  <si>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</si>
  <si>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</si>
  <si>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</si>
  <si>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</si>
  <si>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</si>
  <si>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</si>
  <si>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</si>
  <si>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</si>
  <si>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</si>
  <si>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</si>
  <si>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</si>
  <si>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</si>
  <si>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</si>
  <si>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</si>
  <si>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</si>
  <si>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</si>
  <si>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</si>
  <si>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</si>
  <si>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</si>
  <si>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</si>
  <si>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</si>
  <si>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</si>
  <si>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</si>
  <si>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</si>
  <si>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</si>
  <si>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</si>
  <si>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</si>
  <si>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</si>
  <si>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</si>
  <si>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</si>
  <si>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</si>
  <si>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</si>
  <si>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</si>
  <si>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</si>
  <si>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</si>
  <si>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</si>
  <si>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</si>
  <si>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</si>
  <si>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</si>
  <si>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</si>
  <si>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</si>
  <si>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</si>
  <si>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</si>
  <si>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</si>
  <si>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</si>
  <si>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</si>
  <si>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</si>
  <si>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</si>
  <si>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</si>
  <si>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</si>
  <si>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</si>
  <si>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</si>
  <si>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</si>
  <si>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</si>
  <si>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</si>
  <si>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</si>
  <si>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</si>
  <si>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</si>
  <si>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</si>
  <si>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</si>
  <si>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</si>
  <si>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</si>
  <si>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</si>
  <si>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</si>
  <si>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</si>
  <si>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</si>
  <si>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</si>
  <si>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</si>
  <si>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</si>
  <si>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</si>
  <si>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</si>
  <si>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</si>
  <si>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</si>
  <si>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</si>
  <si>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</si>
  <si>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</si>
  <si>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</si>
  <si>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</si>
  <si>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</si>
  <si>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</si>
  <si>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</si>
  <si>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</si>
  <si>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</si>
  <si>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</si>
  <si>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</si>
  <si>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</si>
  <si>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</si>
  <si>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</si>
  <si>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</si>
  <si>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</si>
  <si>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</si>
  <si>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</si>
  <si>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</si>
  <si>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</si>
  <si>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</si>
  <si>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</si>
  <si>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</si>
  <si>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</si>
  <si>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</si>
  <si>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</si>
  <si>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</si>
  <si>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</si>
  <si>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</si>
  <si>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</si>
  <si>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</si>
  <si>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</si>
  <si>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</si>
  <si>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</si>
  <si>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</si>
  <si>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</si>
  <si>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</si>
  <si>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</si>
  <si>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</si>
  <si>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</si>
  <si>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</si>
  <si>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</si>
  <si>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</si>
  <si>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</si>
  <si>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</si>
  <si>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</si>
  <si>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</si>
  <si>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</si>
  <si>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</si>
  <si>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</si>
  <si>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</si>
  <si>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</si>
  <si>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</si>
  <si>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</si>
  <si>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</si>
  <si>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</si>
  <si>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</si>
  <si>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</si>
  <si>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</si>
  <si>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</si>
  <si>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</si>
  <si>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</si>
  <si>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</si>
  <si>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</si>
  <si>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</si>
  <si>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</si>
  <si>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</si>
  <si>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</si>
  <si>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</si>
  <si>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</si>
  <si>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</si>
  <si>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</si>
  <si>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</si>
  <si>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</si>
  <si>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</si>
  <si>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</si>
  <si>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</si>
  <si>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</si>
  <si>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</si>
  <si>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</si>
  <si>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</si>
  <si>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</si>
  <si>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</si>
  <si>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</si>
  <si>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</si>
  <si>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</si>
  <si>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</si>
  <si>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</si>
  <si>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</si>
  <si>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</si>
  <si>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</si>
  <si>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</si>
  <si>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</si>
  <si>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</si>
  <si>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</si>
  <si>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</si>
  <si>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</si>
  <si>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</si>
  <si>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</si>
  <si>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</si>
  <si>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</si>
  <si>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</si>
  <si>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</si>
  <si>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</si>
  <si>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</si>
  <si>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</si>
  <si>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</si>
  <si>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</si>
  <si>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</si>
  <si>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</si>
  <si>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</si>
  <si>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</si>
  <si>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</si>
  <si>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</si>
  <si>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</si>
  <si>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</si>
  <si>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</si>
  <si>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</si>
  <si>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</si>
  <si>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</si>
  <si>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</si>
  <si>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</si>
  <si>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</si>
  <si>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</si>
  <si>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</si>
  <si>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</si>
  <si>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</si>
  <si>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</si>
  <si>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</si>
  <si>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</si>
  <si>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</si>
  <si>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</si>
  <si>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</si>
  <si>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</si>
  <si>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</si>
  <si>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</si>
  <si>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</si>
  <si>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</si>
  <si>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</si>
  <si>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</si>
  <si>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</si>
  <si>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</si>
  <si>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</si>
  <si>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</si>
  <si>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</si>
  <si>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</si>
  <si>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</si>
  <si>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</si>
  <si>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</si>
  <si>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</si>
  <si>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</si>
  <si>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</si>
  <si>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</si>
  <si>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</si>
  <si>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</si>
  <si>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</si>
  <si>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</si>
  <si>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</si>
  <si>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</si>
  <si>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</si>
  <si>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</si>
  <si>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</si>
  <si>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</si>
  <si>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</si>
  <si>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</si>
  <si>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</si>
  <si>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</si>
  <si>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</si>
  <si>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</si>
  <si>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</si>
  <si>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</si>
  <si>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</si>
  <si>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</si>
  <si>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</si>
  <si>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</si>
  <si>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</si>
  <si>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</si>
  <si>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</si>
  <si>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</si>
  <si>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</si>
  <si>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</si>
  <si>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</si>
  <si>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</si>
  <si>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</si>
  <si>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</si>
  <si>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</si>
  <si>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</si>
  <si>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</si>
  <si>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</si>
  <si>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</si>
  <si>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</si>
  <si>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</si>
  <si>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</si>
  <si>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</si>
  <si>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</si>
  <si>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</si>
  <si>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</si>
  <si>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</si>
  <si>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</si>
  <si>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</si>
  <si>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</si>
  <si>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</si>
  <si>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</si>
  <si>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</si>
  <si>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</si>
  <si>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</si>
  <si>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</si>
  <si>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</si>
  <si>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</si>
  <si>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</si>
  <si>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</si>
  <si>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</si>
  <si>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</si>
  <si>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</si>
  <si>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</si>
  <si>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</si>
  <si>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</si>
  <si>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</si>
  <si>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</si>
  <si>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</si>
  <si>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</si>
  <si>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</si>
  <si>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</si>
  <si>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</si>
  <si>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</si>
  <si>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</si>
  <si>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</si>
  <si>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</si>
  <si>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</si>
  <si>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</si>
  <si>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</si>
  <si>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</si>
  <si>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</si>
  <si>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</si>
  <si>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</si>
  <si>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</si>
  <si>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</si>
  <si>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</si>
  <si>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</si>
  <si>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</si>
  <si>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</si>
  <si>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</si>
  <si>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</si>
  <si>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</si>
  <si>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</si>
  <si>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</si>
  <si>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</si>
  <si>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</si>
  <si>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</si>
  <si>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</si>
  <si>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</si>
  <si>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</si>
  <si>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</si>
  <si>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</si>
  <si>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</si>
  <si>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</si>
  <si>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</si>
  <si>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</si>
  <si>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</si>
  <si>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</si>
  <si>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</si>
  <si>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</si>
  <si>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</si>
  <si>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</si>
  <si>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</si>
  <si>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</si>
  <si>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</si>
  <si>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</si>
  <si>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</si>
  <si>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</si>
  <si>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</si>
  <si>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</si>
  <si>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</si>
  <si>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</si>
  <si>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</si>
  <si>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</si>
  <si>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</si>
  <si>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</si>
  <si>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</si>
  <si>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</si>
  <si>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</si>
  <si>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</si>
  <si>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</si>
  <si>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</si>
  <si>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</si>
  <si>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</si>
  <si>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</si>
  <si>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</si>
  <si>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</si>
  <si>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</si>
  <si>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</si>
  <si>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</si>
  <si>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</si>
  <si>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</si>
  <si>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</si>
  <si>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</si>
  <si>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</si>
  <si>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</si>
  <si>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</si>
  <si>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</si>
  <si>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</si>
  <si>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</si>
  <si>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</si>
  <si>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</si>
  <si>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</si>
  <si>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</si>
  <si>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</si>
  <si>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</si>
  <si>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</si>
  <si>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</si>
  <si>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</si>
  <si>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</si>
  <si>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</si>
  <si>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</si>
  <si>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</si>
  <si>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</si>
  <si>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</si>
  <si>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</si>
  <si>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</si>
  <si>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</si>
  <si>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</si>
  <si>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</si>
  <si>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</si>
  <si>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</si>
  <si>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</si>
  <si>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</si>
  <si>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</si>
  <si>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</si>
  <si>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</si>
  <si>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</si>
  <si>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</si>
  <si>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</si>
  <si>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</si>
  <si>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</si>
  <si>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</si>
  <si>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</si>
  <si>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</si>
  <si>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</si>
  <si>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</si>
  <si>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</si>
  <si>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</si>
  <si>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</si>
  <si>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</si>
  <si>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</si>
  <si>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</si>
  <si>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</si>
  <si>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</si>
  <si>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</si>
  <si>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</si>
  <si>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</si>
  <si>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</si>
  <si>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</si>
  <si>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</si>
  <si>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</si>
  <si>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</si>
  <si>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</si>
  <si>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</si>
  <si>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</si>
  <si>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</si>
  <si>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</si>
  <si>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</si>
  <si>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</si>
  <si>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</si>
  <si>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</si>
  <si>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</si>
  <si>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</si>
  <si>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</si>
  <si>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</si>
  <si>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</si>
  <si>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</si>
  <si>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</si>
  <si>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</si>
  <si>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</si>
  <si>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</si>
  <si>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</si>
  <si>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</si>
  <si>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</si>
  <si>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</si>
  <si>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</si>
  <si>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</si>
  <si>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</si>
  <si>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</si>
  <si>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</si>
  <si>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</si>
  <si>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</si>
  <si>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</si>
  <si>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</si>
  <si>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</si>
  <si>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</si>
  <si>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</si>
  <si>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</si>
  <si>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</si>
  <si>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</si>
  <si>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</si>
  <si>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</si>
  <si>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</si>
  <si>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</si>
  <si>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</si>
  <si>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</si>
  <si>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</si>
  <si>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</si>
  <si>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</si>
  <si>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</si>
  <si>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</si>
  <si>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</si>
  <si>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</si>
  <si>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</si>
  <si>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</si>
  <si>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</si>
  <si>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</si>
  <si>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</si>
  <si>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</si>
  <si>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</si>
  <si>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</si>
  <si>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</si>
  <si>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</si>
  <si>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</si>
  <si>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</si>
  <si>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</si>
  <si>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</si>
  <si>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</si>
  <si>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</si>
  <si>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</si>
  <si>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</si>
  <si>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</si>
  <si>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</si>
  <si>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</si>
  <si>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</si>
  <si>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</si>
  <si>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</si>
  <si>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</si>
  <si>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</si>
  <si>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</si>
  <si>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</si>
  <si>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</si>
  <si>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</si>
  <si>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</si>
  <si>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</si>
  <si>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</si>
  <si>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</si>
  <si>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</si>
  <si>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</si>
  <si>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</si>
  <si>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</si>
  <si>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</si>
  <si>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</si>
  <si>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</si>
  <si>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</si>
  <si>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</si>
  <si>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</si>
  <si>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</si>
  <si>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</si>
  <si>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</si>
  <si>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</si>
  <si>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</si>
  <si>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</si>
  <si>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</si>
  <si>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</si>
  <si>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</si>
  <si>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</si>
  <si>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</si>
  <si>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</si>
  <si>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</si>
  <si>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</si>
  <si>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</si>
  <si>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</si>
  <si>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</si>
  <si>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</si>
  <si>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</si>
  <si>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</si>
  <si>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</si>
  <si>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</si>
  <si>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</si>
  <si>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</si>
  <si>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</si>
  <si>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</si>
  <si>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</si>
  <si>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</si>
  <si>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</si>
  <si>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</si>
  <si>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</si>
  <si>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</si>
  <si>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</si>
  <si>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</si>
  <si>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</si>
  <si>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</si>
  <si>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</si>
  <si>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</si>
  <si>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</si>
  <si>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</si>
  <si>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</si>
  <si>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</si>
  <si>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</si>
  <si>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</si>
  <si>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</si>
  <si>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</si>
  <si>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</si>
  <si>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</si>
  <si>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</si>
  <si>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</si>
  <si>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</si>
  <si>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</si>
  <si>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</si>
  <si>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</si>
  <si>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</si>
  <si>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</si>
  <si>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</si>
  <si>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</si>
  <si>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</si>
  <si>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</si>
  <si>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</si>
  <si>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</si>
  <si>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</si>
  <si>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</si>
  <si>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</si>
  <si>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</si>
  <si>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</si>
  <si>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</si>
  <si>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</si>
  <si>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</si>
  <si>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</si>
  <si>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</si>
  <si>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</si>
  <si>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</si>
  <si>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</si>
  <si>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</si>
  <si>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</si>
  <si>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</si>
  <si>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</si>
  <si>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</si>
  <si>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</si>
  <si>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</si>
  <si>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</si>
  <si>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</si>
  <si>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</si>
  <si>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</si>
  <si>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</si>
  <si>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</si>
  <si>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</si>
  <si>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</si>
  <si>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</si>
  <si>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</si>
  <si>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</si>
  <si>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</si>
  <si>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</si>
  <si>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</si>
  <si>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</si>
  <si>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</si>
  <si>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</si>
  <si>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</si>
  <si>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</si>
  <si>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</si>
  <si>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</si>
  <si>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</si>
  <si>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</si>
  <si>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</si>
  <si>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</si>
  <si>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</si>
  <si>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</si>
  <si>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</si>
  <si>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</si>
  <si>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</si>
  <si>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</si>
  <si>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</si>
  <si>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</si>
  <si>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</si>
  <si>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</si>
  <si>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</si>
  <si>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</si>
  <si>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</si>
  <si>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</si>
  <si>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</si>
  <si>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</si>
  <si>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</si>
  <si>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</si>
  <si>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</si>
  <si>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</si>
  <si>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</si>
  <si>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</si>
  <si>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</si>
  <si>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</si>
  <si>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</si>
  <si>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</si>
  <si>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</si>
  <si>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</si>
  <si>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</si>
  <si>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</si>
  <si>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</si>
  <si>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</si>
  <si>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</si>
  <si>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</si>
  <si>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</si>
  <si>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</si>
  <si>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</si>
  <si>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</si>
  <si>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</si>
  <si>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</si>
  <si>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</si>
  <si>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</si>
  <si>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</si>
  <si>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</si>
  <si>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</si>
  <si>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</si>
  <si>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</si>
  <si>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</si>
  <si>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</si>
  <si>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</si>
  <si>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</si>
  <si>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</si>
  <si>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</si>
  <si>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</si>
  <si>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</si>
  <si>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</si>
  <si>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</si>
  <si>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</si>
  <si>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</si>
  <si>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</si>
  <si>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</si>
  <si>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</si>
  <si>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</si>
  <si>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</si>
  <si>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</si>
  <si>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</si>
  <si>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</si>
  <si>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</si>
  <si>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</si>
  <si>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</si>
  <si>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</si>
  <si>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</si>
  <si>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</si>
  <si>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</si>
  <si>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</si>
  <si>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</si>
  <si>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</si>
  <si>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</si>
  <si>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</si>
  <si>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</si>
  <si>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</si>
  <si>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</si>
  <si>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</si>
  <si>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</si>
  <si>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</si>
  <si>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</si>
  <si>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</si>
  <si>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</si>
  <si>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</si>
  <si>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</si>
  <si>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</si>
  <si>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</si>
  <si>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</si>
  <si>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</si>
  <si>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</si>
  <si>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</si>
  <si>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</si>
  <si>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</si>
  <si>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</si>
  <si>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</si>
  <si>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</si>
  <si>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</si>
  <si>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</si>
  <si>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</si>
  <si>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</si>
  <si>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</si>
  <si>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</si>
  <si>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</si>
  <si>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</si>
  <si>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</si>
  <si>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</si>
  <si>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</si>
  <si>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</si>
  <si>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</si>
  <si>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</si>
  <si>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</si>
  <si>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</si>
  <si>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</si>
  <si>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</si>
  <si>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</si>
  <si>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</si>
  <si>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</si>
  <si>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</si>
  <si>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</si>
  <si>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</si>
  <si>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</si>
  <si>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</si>
  <si>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</si>
  <si>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</si>
  <si>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</si>
  <si>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</si>
  <si>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</si>
  <si>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</si>
  <si>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</si>
  <si>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</si>
  <si>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</si>
  <si>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</si>
  <si>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</si>
  <si>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</si>
  <si>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</si>
  <si>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</si>
  <si>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</si>
  <si>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</si>
  <si>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</si>
  <si>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</si>
  <si>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</si>
  <si>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</si>
  <si>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</si>
  <si>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</si>
  <si>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</si>
  <si>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</si>
  <si>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</si>
  <si>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</si>
  <si>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</si>
  <si>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</si>
  <si>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</si>
  <si>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</si>
  <si>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</si>
  <si>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</si>
  <si>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</si>
  <si>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</si>
  <si>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</si>
  <si>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</si>
  <si>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</si>
  <si>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</si>
  <si>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</si>
  <si>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</si>
  <si>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</si>
  <si>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</si>
  <si>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</si>
  <si>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</si>
  <si>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</si>
  <si>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</si>
  <si>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</si>
  <si>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</si>
  <si>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</si>
  <si>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</si>
  <si>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</si>
  <si>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</si>
  <si>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</si>
  <si>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</si>
  <si>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</si>
  <si>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</si>
  <si>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</si>
  <si>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</si>
  <si>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</si>
  <si>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</si>
  <si>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</si>
  <si>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</si>
  <si>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</si>
  <si>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</si>
  <si>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</si>
  <si>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</si>
  <si>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</si>
  <si>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</si>
  <si>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</si>
  <si>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</si>
  <si>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</si>
  <si>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</si>
  <si>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</si>
  <si>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</si>
  <si>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</si>
  <si>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</si>
  <si>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</si>
  <si>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</si>
  <si>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</si>
  <si>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</si>
  <si>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</si>
  <si>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</si>
  <si>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</si>
  <si>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</si>
  <si>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</si>
  <si>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</si>
  <si>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</si>
  <si>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</si>
  <si>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</si>
  <si>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</si>
  <si>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</si>
  <si>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</si>
  <si>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</si>
  <si>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</si>
  <si>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</si>
  <si>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</si>
  <si>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</si>
  <si>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</si>
  <si>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</si>
  <si>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</si>
  <si>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</si>
  <si>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</si>
  <si>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</si>
  <si>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</si>
  <si>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</si>
  <si>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</si>
  <si>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</si>
  <si>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</si>
  <si>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</si>
  <si>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</si>
  <si>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</si>
  <si>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</si>
  <si>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</si>
  <si>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</si>
  <si>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</si>
  <si>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</si>
  <si>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</si>
  <si>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</si>
  <si>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</si>
  <si>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</si>
  <si>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</si>
  <si>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</si>
  <si>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</si>
  <si>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</si>
  <si>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</si>
  <si>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</si>
  <si>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</si>
  <si>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</si>
  <si>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</si>
  <si>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</si>
  <si>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</si>
  <si>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</si>
  <si>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</si>
  <si>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</si>
  <si>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</si>
  <si>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</si>
  <si>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</si>
  <si>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</si>
  <si>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</si>
  <si>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</si>
  <si>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</si>
  <si>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</si>
  <si>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</si>
  <si>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</si>
  <si>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</si>
  <si>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</si>
  <si>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</si>
  <si>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</si>
  <si>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</si>
  <si>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</si>
  <si>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</si>
  <si>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</si>
  <si>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</si>
  <si>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</si>
  <si>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</si>
  <si>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</si>
  <si>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</si>
  <si>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</si>
  <si>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</si>
  <si>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</si>
  <si>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</si>
  <si>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</si>
  <si>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</si>
  <si>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</si>
  <si>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</si>
  <si>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</si>
  <si>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</si>
  <si>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</si>
  <si>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</si>
  <si>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</si>
  <si>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</si>
  <si>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</si>
  <si>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</si>
  <si>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</si>
  <si>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</si>
  <si>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</si>
  <si>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</si>
  <si>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</si>
  <si>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</si>
  <si>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</si>
  <si>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</si>
  <si>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</si>
  <si>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</si>
  <si>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</si>
  <si>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</si>
  <si>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</si>
  <si>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</si>
  <si>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</si>
  <si>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</si>
  <si>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</si>
  <si>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</si>
  <si>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</si>
  <si>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</si>
  <si>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</si>
  <si>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</si>
  <si>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</si>
  <si>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</si>
  <si>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</si>
  <si>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</si>
  <si>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</si>
  <si>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</si>
  <si>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</si>
  <si>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</si>
  <si>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</si>
  <si>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</si>
  <si>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</si>
  <si>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</si>
  <si>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</si>
  <si>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</si>
  <si>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</si>
  <si>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</si>
  <si>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</si>
  <si>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</si>
  <si>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</si>
  <si>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</si>
  <si>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</si>
  <si>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</si>
  <si>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</si>
  <si>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</si>
  <si>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</si>
  <si>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</si>
  <si>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</si>
  <si>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</si>
  <si>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</si>
  <si>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</si>
  <si>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</si>
  <si>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</si>
  <si>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</si>
  <si>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</si>
  <si>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</si>
  <si>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</si>
  <si>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</si>
  <si>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</si>
  <si>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</si>
  <si>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</si>
  <si>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</si>
  <si>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</si>
  <si>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</si>
  <si>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</si>
  <si>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</si>
  <si>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</si>
  <si>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</si>
  <si>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</si>
  <si>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</si>
  <si>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</si>
  <si>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</si>
  <si>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</si>
  <si>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</si>
  <si>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</si>
  <si>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</si>
  <si>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</si>
  <si>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</si>
  <si>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</si>
  <si>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</si>
  <si>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</si>
  <si>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</si>
  <si>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</si>
  <si>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</si>
  <si>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</si>
  <si>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</si>
  <si>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</si>
  <si>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</si>
  <si>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</si>
  <si>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</si>
  <si>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</si>
  <si>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</si>
  <si>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</si>
  <si>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</si>
  <si>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</si>
  <si>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</si>
  <si>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</si>
  <si>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</si>
  <si>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</si>
  <si>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</si>
  <si>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</si>
  <si>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</si>
  <si>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</si>
  <si>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</si>
  <si>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</si>
  <si>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</si>
  <si>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</si>
  <si>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</si>
  <si>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</si>
  <si>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</si>
  <si>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</si>
  <si>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</si>
  <si>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</si>
  <si>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</si>
  <si>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</si>
  <si>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</si>
  <si>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</si>
  <si>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</si>
  <si>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</si>
  <si>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</si>
  <si>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</si>
  <si>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</si>
  <si>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</si>
  <si>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</si>
  <si>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</si>
  <si>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</si>
  <si>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</si>
  <si>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</si>
  <si>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</si>
  <si>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</si>
  <si>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</si>
  <si>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</si>
  <si>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</si>
  <si>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</si>
  <si>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</si>
  <si>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</si>
  <si>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</si>
  <si>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</si>
  <si>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</si>
  <si>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</si>
  <si>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</si>
  <si>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</si>
  <si>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</si>
  <si>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</si>
  <si>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</si>
  <si>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</si>
  <si>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</si>
  <si>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</si>
  <si>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</si>
  <si>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</si>
  <si>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</si>
  <si>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</si>
  <si>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</si>
  <si>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</si>
  <si>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</si>
  <si>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</si>
  <si>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</si>
  <si>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</si>
  <si>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</si>
  <si>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</si>
  <si>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</si>
  <si>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</si>
  <si>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</si>
  <si>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</si>
  <si>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</si>
  <si>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</si>
  <si>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</si>
  <si>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</si>
  <si>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</si>
  <si>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</si>
  <si>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</si>
  <si>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</si>
  <si>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</si>
  <si>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</si>
  <si>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</si>
  <si>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</si>
  <si>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</si>
  <si>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</si>
  <si>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</si>
  <si>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</si>
  <si>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</si>
  <si>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</si>
  <si>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</si>
  <si>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</si>
  <si>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</si>
  <si>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</si>
  <si>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</si>
  <si>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</si>
  <si>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</si>
  <si>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</si>
  <si>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</si>
  <si>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</si>
  <si>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</si>
  <si>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</si>
  <si>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</si>
  <si>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</si>
  <si>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</si>
  <si>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</si>
  <si>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</si>
  <si>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</si>
  <si>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</si>
  <si>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</si>
  <si>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</si>
  <si>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</si>
  <si>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</si>
  <si>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</si>
  <si>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</si>
  <si>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</si>
  <si>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</si>
  <si>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</si>
  <si>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</si>
  <si>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</si>
  <si>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</si>
  <si>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</si>
  <si>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</si>
  <si>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</si>
  <si>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</si>
  <si>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</si>
  <si>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</si>
  <si>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</si>
  <si>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</si>
  <si>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</si>
  <si>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</si>
  <si>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</si>
  <si>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</si>
  <si>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</si>
  <si>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</si>
  <si>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</si>
  <si>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</si>
  <si>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</si>
  <si>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</si>
  <si>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</si>
  <si>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</si>
  <si>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</si>
  <si>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</si>
  <si>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</si>
  <si>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</si>
  <si>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</si>
  <si>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</si>
  <si>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</si>
  <si>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</si>
  <si>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</si>
  <si>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</si>
  <si>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</si>
  <si>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</si>
  <si>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</si>
  <si>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</si>
  <si>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</si>
  <si>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</si>
  <si>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</si>
  <si>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</si>
  <si>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</si>
  <si>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</si>
  <si>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</si>
  <si>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</si>
  <si>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</si>
  <si>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</si>
  <si>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</si>
  <si>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</si>
  <si>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</si>
  <si>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</si>
  <si>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</si>
  <si>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</si>
  <si>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</si>
  <si>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</si>
  <si>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</si>
  <si>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</si>
  <si>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</si>
  <si>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</si>
  <si>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</si>
  <si>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</si>
  <si>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</si>
  <si>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</si>
  <si>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</si>
  <si>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</si>
  <si>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</si>
  <si>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</si>
  <si>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</si>
  <si>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</si>
  <si>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</si>
  <si>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</si>
  <si>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</si>
  <si>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</si>
  <si>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</si>
  <si>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</si>
  <si>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</si>
  <si>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</si>
  <si>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</si>
  <si>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</si>
  <si>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</si>
  <si>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</si>
  <si>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</si>
  <si>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</si>
  <si>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</si>
  <si>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</si>
  <si>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</si>
  <si>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</si>
  <si>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</si>
  <si>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</si>
  <si>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</si>
  <si>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</si>
  <si>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</si>
  <si>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</si>
  <si>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</si>
  <si>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</si>
  <si>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</si>
  <si>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</si>
  <si>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</si>
  <si>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</si>
  <si>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</si>
  <si>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</si>
  <si>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</si>
  <si>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</si>
  <si>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</si>
  <si>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</si>
  <si>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</si>
  <si>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</si>
  <si>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</si>
  <si>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</si>
  <si>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</si>
  <si>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</si>
  <si>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</si>
  <si>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</si>
  <si>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</si>
  <si>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</si>
  <si>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</si>
  <si>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</si>
  <si>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</si>
  <si>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</si>
  <si>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</si>
  <si>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</si>
  <si>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</si>
  <si>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</si>
  <si>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</si>
  <si>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</si>
  <si>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</si>
  <si>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</si>
  <si>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</si>
  <si>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</si>
  <si>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</si>
  <si>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</si>
  <si>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</si>
  <si>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</si>
  <si>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</si>
  <si>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</si>
  <si>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</si>
  <si>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</si>
  <si>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</si>
  <si>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</si>
  <si>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</si>
  <si>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</si>
  <si>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</si>
  <si>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</si>
  <si>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</si>
  <si>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</si>
  <si>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</si>
  <si>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</si>
  <si>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</si>
  <si>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</si>
  <si>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</si>
  <si>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</si>
  <si>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</si>
  <si>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</si>
  <si>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</si>
  <si>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</si>
  <si>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</si>
  <si>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</si>
  <si>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</si>
  <si>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</si>
  <si>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</si>
  <si>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</si>
  <si>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</si>
  <si>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</si>
  <si>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</si>
  <si>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</si>
  <si>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</si>
  <si>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</si>
  <si>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</si>
  <si>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</si>
  <si>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</si>
  <si>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</si>
  <si>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</si>
  <si>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</si>
  <si>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</si>
  <si>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</si>
  <si>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</si>
  <si>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</si>
  <si>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</si>
  <si>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</si>
  <si>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</si>
  <si>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</si>
  <si>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</si>
  <si>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</si>
  <si>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</si>
  <si>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</si>
  <si>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</si>
  <si>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</si>
  <si>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</si>
  <si>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</si>
  <si>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</si>
  <si>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</si>
  <si>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</si>
  <si>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</si>
  <si>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</si>
  <si>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</si>
  <si>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</si>
  <si>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</si>
  <si>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</si>
  <si>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</si>
  <si>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</si>
  <si>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</si>
  <si>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</si>
  <si>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</si>
  <si>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</si>
  <si>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</si>
  <si>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</si>
  <si>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</si>
  <si>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</si>
  <si>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</si>
  <si>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</si>
  <si>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</si>
  <si>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</si>
  <si>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</si>
  <si>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</si>
  <si>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</si>
  <si>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</si>
  <si>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</si>
  <si>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</si>
  <si>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</si>
  <si>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</si>
  <si>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</si>
  <si>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</si>
  <si>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</si>
  <si>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</si>
  <si>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</si>
  <si>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</si>
  <si>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</si>
  <si>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</si>
  <si>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</si>
  <si>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</si>
  <si>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</si>
  <si>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</si>
  <si>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</si>
  <si>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</si>
  <si>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</si>
  <si>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</si>
  <si>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</si>
  <si>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</si>
  <si>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</si>
  <si>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</si>
  <si>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</si>
  <si>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</si>
  <si>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</si>
  <si>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</si>
  <si>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</si>
  <si>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</si>
  <si>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</si>
  <si>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</si>
  <si>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</si>
  <si>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</si>
  <si>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</si>
  <si>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</si>
  <si>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</si>
  <si>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</si>
  <si>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</si>
  <si>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</si>
  <si>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</si>
  <si>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</si>
  <si>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</si>
  <si>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</si>
  <si>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</si>
  <si>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</si>
  <si>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</si>
  <si>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</si>
  <si>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</si>
  <si>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</si>
  <si>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</si>
  <si>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</si>
  <si>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</si>
  <si>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</si>
  <si>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</si>
  <si>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</si>
  <si>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</si>
  <si>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</si>
  <si>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</si>
  <si>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</si>
  <si>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</si>
  <si>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</si>
  <si>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</si>
  <si>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</si>
  <si>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</si>
  <si>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</si>
  <si>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</si>
  <si>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</si>
  <si>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</si>
  <si>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</si>
  <si>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</si>
  <si>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</si>
  <si>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</si>
  <si>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</si>
  <si>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</si>
  <si>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</si>
  <si>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</si>
  <si>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</si>
  <si>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</si>
  <si>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</si>
  <si>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</si>
  <si>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</si>
  <si>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</si>
  <si>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</si>
  <si>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</si>
  <si>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</si>
  <si>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</si>
  <si>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</si>
  <si>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</si>
  <si>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</si>
  <si>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</si>
  <si>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</si>
  <si>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</si>
  <si>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</si>
  <si>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</si>
  <si>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</si>
  <si>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</si>
  <si>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</si>
  <si>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</si>
  <si>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</si>
  <si>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</si>
  <si>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</si>
  <si>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</si>
  <si>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</si>
  <si>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</si>
  <si>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</si>
  <si>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</si>
  <si>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</si>
  <si>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</si>
  <si>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</si>
  <si>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</si>
  <si>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</si>
  <si>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</si>
  <si>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</si>
  <si>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</si>
  <si>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</si>
  <si>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</si>
  <si>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</si>
  <si>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</si>
  <si>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</si>
  <si>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</si>
  <si>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</si>
  <si>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</si>
  <si>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</si>
  <si>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</si>
  <si>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</si>
  <si>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</si>
  <si>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</si>
  <si>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</si>
  <si>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</si>
  <si>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</si>
  <si>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</si>
  <si>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</si>
  <si>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</si>
  <si>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</si>
  <si>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</si>
  <si>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</si>
  <si>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</si>
  <si>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</si>
  <si>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</si>
  <si>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</si>
  <si>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</si>
  <si>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</si>
  <si>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</si>
  <si>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</si>
  <si>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</si>
  <si>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</si>
  <si>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</si>
  <si>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</si>
  <si>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</si>
  <si>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</si>
  <si>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</si>
  <si>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</si>
  <si>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</si>
  <si>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</si>
  <si>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</si>
  <si>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</si>
  <si>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</si>
  <si>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</si>
  <si>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</si>
  <si>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</si>
  <si>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</si>
  <si>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</si>
  <si>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</si>
  <si>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</si>
  <si>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</si>
  <si>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</si>
  <si>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</si>
  <si>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</si>
  <si>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</si>
  <si>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</si>
  <si>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</si>
  <si>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</si>
  <si>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</si>
  <si>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</si>
  <si>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</si>
  <si>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</si>
  <si>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</si>
  <si>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</si>
  <si>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</si>
  <si>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</si>
  <si>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</si>
  <si>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</si>
  <si>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</si>
  <si>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</si>
  <si>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</si>
  <si>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</si>
  <si>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</si>
  <si>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</si>
  <si>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</si>
  <si>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</si>
  <si>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</si>
  <si>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</si>
  <si>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</si>
  <si>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</si>
  <si>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</si>
  <si>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</si>
  <si>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</si>
  <si>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</si>
  <si>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</si>
  <si>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</si>
  <si>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</si>
  <si>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</si>
  <si>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</si>
  <si>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</si>
  <si>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</si>
  <si>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</si>
  <si>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</si>
  <si>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</si>
  <si>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</si>
  <si>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</si>
  <si>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</si>
  <si>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</si>
  <si>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</si>
  <si>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</si>
  <si>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</si>
  <si>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</si>
  <si>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</si>
  <si>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</si>
  <si>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</si>
  <si>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</si>
  <si>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</si>
  <si>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</si>
  <si>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</si>
  <si>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</si>
  <si>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</si>
  <si>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</si>
  <si>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</si>
  <si>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</si>
  <si>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</si>
  <si>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</si>
  <si>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</si>
  <si>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</si>
  <si>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</si>
  <si>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</si>
  <si>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</si>
  <si>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</si>
  <si>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</si>
  <si>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</si>
  <si>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</si>
  <si>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</si>
  <si>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</si>
  <si>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</si>
  <si>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</si>
  <si>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</si>
  <si>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</si>
  <si>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</si>
  <si>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</si>
  <si>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</si>
  <si>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</si>
  <si>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</si>
  <si>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</si>
  <si>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</si>
  <si>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</si>
  <si>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</si>
  <si>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</si>
  <si>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</si>
  <si>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</si>
  <si>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</si>
  <si>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</si>
  <si>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</si>
  <si>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</si>
  <si>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</si>
  <si>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</si>
  <si>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</si>
  <si>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</si>
  <si>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</si>
  <si>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</si>
  <si>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</si>
  <si>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</si>
  <si>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</si>
  <si>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</si>
  <si>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</si>
  <si>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</si>
  <si>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</si>
  <si>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</si>
  <si>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</si>
  <si>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</si>
  <si>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</si>
  <si>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</si>
  <si>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</si>
  <si>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</si>
  <si>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</si>
  <si>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</si>
  <si>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</si>
  <si>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</si>
  <si>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</si>
  <si>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</si>
  <si>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</si>
  <si>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</si>
  <si>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</si>
  <si>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</si>
  <si>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</si>
  <si>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</si>
  <si>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</si>
  <si>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</si>
  <si>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</si>
  <si>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</si>
  <si>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</si>
  <si>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</si>
  <si>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</si>
  <si>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</si>
  <si>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</si>
  <si>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</si>
  <si>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</si>
  <si>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</si>
  <si>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</si>
  <si>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</si>
  <si>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</si>
  <si>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</si>
  <si>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</si>
  <si>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</si>
  <si>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</si>
  <si>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</si>
  <si>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</si>
  <si>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</si>
  <si>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</si>
  <si>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</si>
  <si>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</si>
  <si>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</si>
  <si>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</si>
  <si>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</si>
  <si>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</si>
  <si>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</si>
  <si>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</si>
  <si>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</si>
  <si>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</si>
  <si>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</si>
  <si>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</si>
  <si>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</si>
  <si>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</si>
  <si>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</si>
  <si>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</si>
  <si>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</si>
  <si>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</si>
  <si>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</si>
  <si>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</si>
  <si>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</si>
  <si>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</si>
  <si>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</si>
  <si>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</si>
  <si>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</si>
  <si>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</si>
  <si>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</si>
  <si>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</si>
  <si>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</si>
  <si>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</si>
  <si>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</si>
  <si>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</si>
  <si>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</si>
  <si>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</si>
  <si>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</si>
  <si>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</si>
  <si>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</si>
  <si>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</si>
  <si>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</si>
  <si>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</si>
  <si>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</si>
  <si>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</si>
  <si>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</si>
  <si>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</si>
  <si>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</si>
  <si>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</si>
  <si>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</si>
  <si>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</si>
  <si>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</si>
  <si>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</si>
  <si>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</si>
  <si>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</si>
  <si>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</si>
  <si>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</si>
  <si>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</si>
  <si>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</si>
  <si>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</si>
  <si>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</si>
  <si>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</si>
  <si>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</si>
  <si>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</si>
  <si>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</si>
  <si>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</si>
  <si>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</si>
  <si>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</si>
  <si>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</si>
  <si>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</si>
  <si>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</si>
  <si>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</si>
  <si>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</si>
  <si>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</si>
  <si>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</si>
  <si>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</si>
  <si>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</si>
  <si>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</si>
  <si>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</si>
  <si>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</si>
  <si>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</si>
  <si>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</si>
  <si>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</si>
  <si>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</si>
  <si>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</si>
  <si>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</si>
  <si>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</si>
  <si>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</si>
  <si>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</si>
  <si>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</si>
  <si>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</si>
  <si>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</si>
  <si>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</si>
  <si>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</si>
  <si>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</si>
  <si>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</si>
  <si>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</si>
  <si>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</si>
  <si>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</si>
  <si>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</si>
  <si>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</si>
  <si>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</si>
  <si>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</si>
  <si>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</si>
  <si>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</si>
  <si>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</si>
  <si>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</si>
  <si>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</si>
  <si>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</si>
  <si>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</si>
  <si>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</si>
  <si>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</si>
  <si>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</si>
  <si>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</si>
  <si>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</si>
  <si>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</si>
  <si>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</si>
  <si>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</si>
  <si>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</si>
  <si>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</si>
  <si>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</si>
  <si>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</si>
  <si>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</si>
  <si>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</si>
  <si>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</si>
  <si>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</si>
  <si>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</si>
  <si>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</si>
  <si>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</si>
  <si>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</si>
  <si>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</si>
  <si>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</si>
  <si>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</si>
  <si>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</si>
  <si>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</si>
  <si>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</si>
  <si>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</si>
  <si>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</si>
  <si>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</si>
  <si>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</si>
  <si>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</si>
  <si>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</si>
  <si>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</si>
  <si>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</si>
  <si>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</si>
  <si>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</si>
  <si>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</si>
  <si>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</si>
  <si>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</si>
  <si>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</si>
  <si>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</si>
  <si>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</si>
  <si>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</si>
  <si>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</si>
  <si>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</si>
  <si>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</si>
  <si>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</si>
  <si>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</si>
  <si>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</si>
  <si>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</si>
  <si>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</si>
  <si>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</si>
  <si>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</si>
  <si>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</si>
  <si>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</si>
  <si>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</si>
  <si>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</si>
  <si>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</si>
  <si>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</si>
  <si>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</si>
  <si>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</si>
  <si>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</si>
  <si>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</si>
  <si>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</si>
  <si>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</si>
  <si>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</si>
  <si>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</si>
  <si>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</si>
  <si>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</si>
  <si>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</si>
  <si>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</si>
  <si>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</si>
  <si>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</si>
  <si>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</si>
  <si>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</si>
  <si>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</si>
  <si>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</si>
  <si>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</si>
  <si>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</si>
  <si>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</si>
  <si>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</si>
  <si>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</si>
  <si>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</si>
  <si>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</si>
  <si>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</si>
  <si>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</si>
  <si>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</si>
  <si>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</si>
  <si>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</si>
  <si>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</si>
  <si>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</si>
  <si>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</si>
  <si>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</si>
  <si>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</si>
  <si>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</si>
  <si>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</si>
  <si>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</si>
  <si>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</si>
  <si>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</si>
  <si>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</si>
  <si>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</si>
  <si>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</si>
  <si>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</si>
  <si>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</si>
  <si>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</si>
  <si>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</si>
  <si>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</si>
  <si>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</si>
  <si>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</si>
  <si>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</si>
  <si>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</si>
  <si>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</si>
  <si>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</si>
  <si>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</si>
  <si>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</si>
  <si>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</si>
  <si>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</si>
  <si>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</si>
  <si>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</si>
  <si>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</si>
  <si>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</si>
  <si>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</si>
  <si>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</si>
  <si>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</si>
  <si>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</si>
  <si>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</si>
  <si>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</si>
  <si>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</si>
  <si>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</si>
  <si>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</si>
  <si>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</si>
  <si>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</si>
  <si>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</si>
  <si>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</si>
  <si>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</si>
  <si>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</si>
  <si>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</si>
  <si>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</si>
  <si>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</si>
  <si>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</si>
  <si>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</si>
  <si>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</si>
  <si>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</si>
  <si>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</si>
  <si>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</si>
  <si>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</si>
  <si>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</si>
  <si>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</si>
  <si>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</si>
  <si>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</si>
  <si>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</si>
  <si>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</si>
  <si>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</si>
  <si>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</si>
  <si>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</si>
  <si>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</si>
  <si>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</si>
  <si>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</si>
  <si>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</si>
  <si>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</si>
  <si>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</si>
  <si>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</si>
  <si>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</si>
  <si>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</si>
  <si>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</si>
  <si>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</si>
  <si>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</si>
  <si>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</si>
  <si>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</si>
  <si>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</si>
  <si>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</si>
  <si>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</si>
  <si>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</si>
  <si>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</si>
  <si>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</si>
  <si>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</si>
  <si>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</si>
  <si>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</si>
  <si>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</si>
  <si>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</si>
  <si>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</si>
  <si>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</si>
  <si>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</si>
  <si>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</si>
  <si>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</si>
  <si>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</si>
  <si>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</si>
  <si>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</si>
  <si>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</si>
  <si>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</si>
  <si>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</si>
  <si>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</si>
  <si>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</si>
  <si>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</si>
  <si>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</si>
  <si>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</si>
  <si>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</si>
  <si>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</si>
  <si>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</si>
  <si>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</si>
  <si>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</si>
  <si>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</si>
  <si>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</si>
  <si>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</si>
  <si>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</si>
  <si>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</si>
  <si>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</si>
  <si>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</si>
  <si>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</si>
  <si>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</si>
  <si>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</si>
  <si>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</si>
  <si>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</si>
  <si>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</si>
  <si>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</si>
  <si>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</si>
  <si>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</si>
  <si>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</si>
  <si>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</si>
  <si>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</si>
  <si>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</si>
  <si>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</si>
  <si>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</si>
  <si>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</si>
  <si>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</si>
  <si>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</si>
  <si>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</si>
  <si>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</si>
  <si>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</si>
  <si>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</si>
  <si>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</si>
  <si>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</si>
  <si>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</si>
  <si>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</si>
  <si>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</si>
  <si>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</si>
  <si>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</si>
  <si>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</si>
  <si>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</si>
  <si>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</si>
  <si>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</si>
  <si>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</si>
  <si>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</si>
  <si>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</si>
  <si>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</si>
  <si>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</si>
  <si>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</si>
  <si>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</si>
  <si>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</si>
  <si>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</si>
  <si>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</si>
  <si>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</si>
  <si>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</si>
  <si>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</si>
  <si>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</si>
  <si>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</si>
  <si>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</si>
  <si>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</si>
  <si>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</si>
  <si>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</si>
  <si>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</si>
  <si>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</si>
  <si>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</si>
  <si>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</si>
  <si>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</si>
  <si>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</si>
  <si>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</si>
  <si>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</si>
  <si>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</si>
  <si>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</si>
  <si>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</si>
  <si>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</si>
  <si>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</si>
  <si>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</si>
  <si>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</si>
  <si>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</si>
  <si>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</si>
  <si>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</si>
  <si>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</si>
  <si>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</si>
  <si>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</si>
  <si>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</si>
  <si>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</si>
  <si>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</si>
  <si>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</si>
  <si>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</si>
  <si>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</si>
  <si>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</si>
  <si>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</si>
  <si>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</si>
  <si>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</si>
  <si>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</si>
  <si>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</si>
  <si>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</si>
  <si>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</si>
  <si>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</si>
  <si>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</si>
  <si>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</si>
  <si>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</si>
  <si>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</si>
  <si>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</si>
  <si>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</si>
  <si>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</si>
  <si>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</si>
  <si>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</si>
  <si>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</si>
  <si>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</si>
  <si>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</si>
  <si>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</si>
  <si>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</si>
  <si>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</si>
  <si>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</si>
  <si>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</si>
  <si>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</si>
  <si>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</si>
  <si>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</si>
  <si>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</si>
  <si>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</si>
  <si>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</si>
  <si>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</si>
  <si>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</si>
  <si>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</si>
  <si>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</si>
  <si>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</si>
  <si>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</si>
  <si>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</si>
  <si>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</si>
  <si>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</si>
  <si>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</si>
  <si>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</si>
  <si>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</si>
  <si>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</si>
  <si>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</si>
  <si>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</si>
  <si>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</si>
  <si>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</si>
  <si>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</si>
  <si>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</si>
  <si>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</si>
  <si>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</si>
  <si>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</si>
  <si>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</si>
  <si>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</si>
  <si>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</si>
  <si>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</si>
  <si>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</si>
  <si>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</si>
  <si>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</si>
  <si>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</si>
  <si>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</si>
  <si>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</si>
  <si>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</si>
  <si>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</si>
  <si>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</si>
  <si>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</si>
  <si>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</si>
  <si>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</si>
  <si>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</si>
  <si>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</si>
  <si>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</si>
  <si>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</si>
  <si>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</si>
  <si>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</si>
  <si>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</si>
  <si>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</si>
  <si>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</si>
  <si>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</si>
  <si>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</si>
  <si>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</si>
  <si>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</si>
  <si>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</si>
  <si>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</si>
  <si>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</si>
  <si>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</si>
  <si>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</si>
  <si>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</si>
  <si>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</si>
  <si>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</si>
  <si>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</si>
  <si>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</si>
  <si>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</si>
  <si>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</si>
  <si>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</si>
  <si>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</si>
  <si>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</si>
  <si>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</si>
  <si>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</si>
  <si>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</si>
  <si>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</si>
  <si>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</si>
  <si>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</si>
  <si>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</si>
  <si>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</si>
  <si>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</si>
  <si>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</si>
  <si>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</si>
  <si>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</si>
  <si>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</si>
  <si>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</si>
  <si>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</si>
  <si>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</si>
  <si>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</si>
  <si>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</si>
  <si>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</si>
  <si>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</si>
  <si>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</si>
  <si>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</si>
  <si>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</si>
  <si>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</si>
  <si>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</si>
  <si>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</si>
  <si>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</si>
  <si>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</si>
  <si>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</si>
  <si>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</si>
  <si>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</si>
  <si>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</si>
  <si>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</si>
  <si>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</si>
  <si>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</si>
  <si>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</si>
  <si>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</si>
  <si>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</si>
  <si>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</si>
  <si>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</si>
  <si>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</si>
  <si>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</si>
  <si>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</si>
  <si>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</si>
  <si>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</si>
  <si>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</si>
  <si>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</si>
  <si>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</si>
  <si>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</si>
  <si>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</si>
  <si>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</si>
  <si>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</si>
  <si>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</si>
  <si>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</si>
  <si>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</si>
  <si>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</si>
  <si>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</si>
  <si>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</si>
  <si>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</si>
  <si>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</si>
  <si>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</si>
  <si>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</si>
  <si>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</si>
  <si>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</si>
  <si>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</si>
  <si>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</si>
  <si>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</si>
  <si>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</si>
  <si>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</si>
  <si>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</si>
  <si>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</si>
  <si>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</si>
  <si>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</si>
  <si>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</si>
  <si>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</si>
  <si>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</si>
  <si>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</si>
  <si>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</si>
  <si>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</si>
  <si>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</si>
  <si>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</si>
  <si>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</si>
  <si>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</si>
  <si>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</si>
  <si>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</si>
  <si>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</si>
  <si>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</si>
  <si>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</si>
  <si>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</si>
  <si>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</si>
  <si>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</si>
  <si>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</si>
  <si>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</si>
  <si>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</si>
  <si>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</si>
  <si>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</si>
  <si>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</si>
  <si>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</si>
  <si>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</si>
  <si>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</si>
  <si>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</si>
  <si>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</si>
  <si>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</si>
  <si>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</si>
  <si>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</si>
  <si>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</si>
  <si>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</si>
  <si>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</si>
  <si>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</si>
  <si>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</si>
  <si>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</si>
  <si>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</si>
  <si>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</si>
  <si>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</si>
  <si>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</si>
  <si>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</si>
  <si>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</si>
  <si>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</si>
  <si>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</si>
  <si>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</si>
  <si>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</si>
  <si>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</si>
  <si>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</si>
  <si>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</si>
  <si>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</si>
  <si>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</si>
  <si>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</si>
  <si>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</si>
  <si>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</si>
  <si>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</si>
  <si>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</si>
  <si>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</si>
  <si>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</si>
  <si>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</si>
  <si>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</si>
  <si>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</si>
  <si>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</si>
  <si>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</si>
  <si>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</si>
  <si>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</si>
  <si>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</si>
  <si>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</si>
  <si>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</si>
  <si>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</si>
  <si>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</si>
  <si>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</si>
  <si>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</si>
  <si>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</si>
  <si>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</si>
  <si>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</si>
  <si>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</si>
  <si>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</si>
  <si>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</si>
  <si>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</si>
  <si>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</si>
  <si>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</si>
  <si>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</si>
  <si>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</si>
  <si>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</si>
  <si>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</si>
  <si>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</si>
  <si>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</si>
  <si>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</si>
  <si>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</si>
  <si>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</si>
  <si>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</si>
  <si>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</si>
  <si>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</si>
  <si>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</si>
  <si>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</si>
  <si>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</si>
  <si>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</si>
  <si>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</si>
  <si>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</si>
  <si>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</si>
  <si>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</si>
  <si>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</si>
  <si>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</si>
  <si>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</si>
  <si>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</si>
  <si>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</si>
  <si>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</si>
  <si>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</si>
  <si>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</si>
  <si>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</si>
  <si>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</si>
  <si>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</si>
  <si>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</si>
  <si>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</si>
  <si>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</si>
  <si>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</si>
  <si>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</si>
  <si>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</si>
  <si>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</si>
  <si>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</si>
  <si>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</si>
  <si>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</si>
  <si>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</si>
  <si>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</si>
  <si>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</si>
  <si>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</si>
  <si>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</si>
  <si>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</si>
  <si>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</si>
  <si>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</si>
  <si>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</si>
  <si>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</si>
  <si>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</si>
  <si>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</si>
  <si>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</si>
  <si>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</si>
  <si>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</si>
  <si>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</si>
  <si>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</si>
  <si>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</si>
  <si>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</si>
  <si>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</si>
  <si>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</si>
  <si>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</si>
  <si>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</si>
  <si>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</si>
  <si>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</si>
  <si>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</si>
  <si>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</si>
  <si>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</si>
  <si>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</si>
  <si>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</si>
  <si>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</si>
  <si>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</si>
  <si>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</si>
  <si>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</si>
  <si>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</si>
  <si>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</si>
  <si>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</si>
  <si>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</si>
  <si>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</si>
  <si>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</si>
  <si>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</si>
  <si>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</si>
  <si>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</si>
  <si>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</si>
  <si>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</si>
  <si>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</si>
  <si>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</si>
  <si>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</si>
  <si>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</si>
  <si>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</si>
  <si>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</si>
  <si>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</si>
  <si>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</si>
  <si>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</si>
  <si>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</si>
  <si>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</si>
  <si>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</si>
  <si>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</si>
  <si>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</si>
  <si>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</si>
  <si>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</si>
  <si>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</si>
  <si>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</si>
  <si>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</si>
  <si>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</si>
  <si>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</si>
  <si>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</si>
  <si>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</si>
  <si>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</si>
  <si>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</si>
  <si>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</si>
  <si>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</si>
  <si>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</si>
  <si>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</si>
  <si>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</si>
  <si>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</si>
  <si>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</si>
  <si>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</si>
  <si>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</si>
  <si>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</si>
  <si>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</si>
  <si>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</si>
  <si>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</si>
  <si>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</si>
  <si>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</si>
  <si>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</si>
  <si>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</si>
  <si>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</si>
  <si>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</si>
  <si>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</si>
  <si>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</si>
  <si>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</si>
  <si>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</si>
  <si>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</si>
  <si>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</si>
  <si>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</si>
  <si>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</si>
  <si>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</si>
  <si>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</si>
  <si>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</si>
  <si>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</si>
  <si>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</si>
  <si>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</si>
  <si>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</si>
  <si>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</si>
  <si>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</si>
  <si>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</si>
  <si>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</si>
  <si>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</si>
  <si>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</si>
  <si>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</si>
  <si>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</si>
  <si>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</si>
  <si>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</si>
  <si>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</si>
  <si>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</si>
  <si>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</si>
  <si>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</si>
  <si>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</si>
  <si>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</si>
  <si>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</si>
  <si>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</si>
  <si>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</si>
  <si>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</si>
  <si>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</si>
  <si>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</si>
  <si>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</si>
  <si>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</si>
  <si>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</si>
  <si>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</si>
  <si>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</si>
  <si>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</si>
  <si>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</si>
  <si>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</si>
  <si>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</si>
  <si>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</si>
  <si>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</si>
  <si>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</si>
  <si>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</si>
  <si>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</si>
  <si>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</si>
  <si>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</si>
  <si>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</si>
  <si>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</si>
  <si>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</si>
  <si>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</si>
  <si>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</si>
  <si>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</si>
  <si>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</si>
  <si>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</si>
  <si>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</si>
  <si>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</si>
  <si>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</si>
  <si>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</si>
  <si>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</si>
  <si>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</si>
  <si>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</si>
  <si>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</si>
  <si>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</si>
  <si>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</si>
  <si>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</si>
  <si>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</si>
  <si>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</si>
  <si>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</si>
  <si>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</si>
  <si>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</si>
  <si>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</si>
  <si>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</si>
  <si>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</si>
  <si>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</si>
  <si>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</si>
  <si>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</si>
  <si>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</si>
  <si>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</si>
  <si>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</si>
  <si>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</si>
  <si>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</si>
  <si>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</si>
  <si>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</si>
  <si>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</si>
  <si>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</si>
  <si>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</si>
  <si>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</si>
  <si>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</si>
  <si>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</si>
  <si>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</si>
  <si>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</si>
  <si>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</si>
  <si>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</si>
  <si>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</si>
  <si>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</si>
  <si>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</si>
  <si>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</si>
  <si>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</si>
  <si>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</si>
  <si>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</si>
  <si>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</si>
  <si>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</si>
  <si>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</si>
  <si>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</si>
  <si>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</si>
  <si>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</si>
  <si>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</si>
  <si>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</si>
  <si>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</si>
  <si>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</si>
  <si>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</si>
  <si>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</si>
  <si>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</si>
  <si>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</si>
  <si>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</si>
  <si>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</si>
  <si>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</si>
  <si>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</si>
  <si>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</si>
  <si>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</si>
  <si>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</si>
  <si>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</si>
  <si>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</si>
  <si>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</si>
  <si>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</si>
  <si>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</si>
  <si>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</si>
  <si>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</si>
  <si>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</si>
  <si>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</si>
  <si>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</si>
  <si>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</si>
  <si>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</si>
  <si>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</si>
  <si>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</si>
  <si>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</si>
  <si>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</si>
  <si>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</si>
  <si>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</si>
  <si>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</si>
  <si>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</si>
  <si>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</si>
  <si>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</si>
  <si>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</si>
  <si>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</si>
  <si>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</si>
  <si>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</si>
  <si>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</si>
  <si>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</si>
  <si>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</si>
  <si>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</si>
  <si>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</si>
  <si>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</si>
  <si>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</si>
  <si>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</si>
  <si>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</si>
  <si>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</si>
  <si>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</si>
  <si>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</si>
  <si>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</si>
  <si>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</si>
  <si>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</si>
  <si>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</si>
  <si>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</si>
  <si>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</si>
  <si>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</si>
  <si>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</si>
  <si>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</si>
  <si>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</si>
  <si>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</si>
  <si>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</si>
  <si>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</si>
  <si>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</si>
  <si>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</si>
  <si>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</si>
  <si>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</si>
  <si>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</si>
  <si>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</si>
  <si>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</si>
  <si>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</si>
  <si>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</si>
  <si>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</si>
  <si>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</si>
  <si>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</si>
  <si>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</si>
  <si>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</si>
  <si>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</si>
  <si>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</si>
  <si>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</si>
  <si>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</si>
  <si>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</si>
  <si>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</si>
  <si>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</si>
  <si>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</si>
  <si>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</si>
  <si>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</si>
  <si>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</si>
  <si>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</si>
  <si>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</si>
  <si>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</si>
  <si>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</si>
  <si>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</si>
  <si>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</si>
  <si>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</si>
  <si>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</si>
  <si>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</si>
  <si>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</si>
  <si>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</si>
  <si>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</si>
  <si>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</si>
  <si>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</si>
  <si>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</si>
  <si>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</si>
  <si>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</si>
  <si>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</si>
  <si>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</si>
  <si>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</si>
  <si>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</si>
  <si>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</si>
  <si>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</si>
  <si>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</si>
  <si>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</si>
  <si>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</si>
  <si>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</si>
  <si>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</si>
  <si>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</si>
  <si>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</si>
  <si>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</si>
  <si>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</si>
  <si>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</si>
  <si>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</si>
  <si>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</si>
  <si>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</si>
  <si>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</si>
  <si>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</si>
  <si>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</si>
  <si>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</si>
  <si>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</si>
  <si>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</si>
  <si>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</si>
  <si>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</si>
  <si>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</si>
  <si>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</si>
  <si>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</si>
  <si>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</si>
  <si>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</si>
  <si>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</si>
  <si>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</si>
  <si>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</si>
  <si>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</si>
  <si>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</si>
  <si>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</si>
  <si>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</si>
  <si>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</si>
  <si>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</si>
  <si>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</si>
  <si>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</si>
  <si>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</si>
  <si>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</si>
  <si>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</si>
  <si>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</si>
  <si>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</si>
  <si>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</si>
  <si>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</si>
  <si>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</si>
  <si>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</si>
  <si>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</si>
  <si>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</si>
  <si>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</si>
  <si>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</si>
  <si>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</si>
  <si>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</si>
  <si>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</si>
  <si>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</si>
  <si>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</si>
  <si>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</si>
  <si>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</si>
  <si>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</si>
  <si>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</si>
  <si>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</si>
  <si>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</si>
  <si>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</si>
  <si>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</si>
  <si>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</si>
  <si>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</si>
  <si>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</si>
  <si>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</si>
  <si>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</si>
  <si>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</si>
  <si>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</si>
  <si>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</si>
  <si>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</si>
  <si>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</si>
  <si>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</si>
  <si>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</si>
  <si>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</si>
  <si>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</si>
  <si>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</si>
  <si>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</si>
  <si>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</si>
  <si>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</si>
  <si>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</si>
  <si>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</si>
  <si>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</si>
  <si>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</si>
  <si>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</si>
  <si>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</si>
  <si>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</si>
  <si>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</si>
  <si>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</si>
  <si>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</si>
  <si>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</si>
  <si>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</si>
  <si>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</si>
  <si>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</si>
  <si>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</si>
  <si>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</si>
  <si>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</si>
  <si>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</si>
  <si>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</si>
  <si>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</si>
  <si>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</si>
  <si>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</si>
  <si>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</si>
  <si>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</si>
  <si>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</si>
  <si>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</si>
  <si>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</si>
  <si>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</si>
  <si>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</si>
  <si>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</si>
  <si>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</si>
  <si>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</si>
  <si>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</si>
  <si>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</si>
  <si>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</si>
  <si>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</si>
  <si>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</si>
  <si>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</si>
  <si>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</si>
  <si>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</si>
  <si>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</si>
  <si>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</si>
  <si>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</si>
  <si>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</si>
  <si>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</si>
  <si>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</si>
  <si>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</si>
  <si>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</si>
  <si>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</si>
  <si>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</si>
  <si>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</si>
  <si>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</si>
  <si>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</si>
  <si>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</si>
  <si>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</si>
  <si>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</si>
  <si>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</si>
  <si>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</si>
  <si>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</si>
  <si>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</si>
  <si>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</si>
  <si>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</si>
  <si>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</si>
  <si>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</si>
  <si>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</si>
  <si>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</si>
  <si>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</si>
  <si>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</si>
  <si>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</si>
  <si>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</si>
  <si>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</si>
  <si>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</si>
  <si>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</si>
  <si>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</si>
  <si>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</si>
  <si>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</si>
  <si>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</si>
  <si>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</si>
  <si>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</si>
  <si>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</si>
  <si>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</si>
  <si>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</si>
  <si>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</si>
  <si>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</si>
  <si>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</si>
  <si>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</si>
  <si>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</si>
  <si>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</si>
  <si>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</si>
  <si>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</si>
  <si>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</si>
  <si>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</si>
  <si>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</si>
  <si>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</si>
  <si>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</si>
  <si>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</si>
  <si>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</si>
  <si>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</si>
  <si>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</si>
  <si>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</si>
  <si>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</si>
  <si>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</si>
  <si>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</si>
  <si>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</si>
  <si>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</si>
  <si>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</si>
  <si>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</si>
  <si>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</si>
  <si>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</si>
  <si>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</si>
  <si>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</si>
  <si>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</si>
  <si>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</si>
  <si>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</si>
  <si>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</si>
  <si>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</si>
  <si>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</si>
  <si>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</si>
  <si>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</si>
  <si>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</si>
  <si>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</si>
  <si>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</si>
  <si>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</si>
  <si>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</si>
  <si>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</si>
  <si>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</si>
  <si>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</si>
  <si>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</si>
  <si>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</si>
  <si>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</si>
  <si>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</si>
  <si>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</si>
  <si>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</si>
  <si>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</si>
  <si>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</si>
  <si>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</si>
  <si>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</si>
  <si>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</si>
  <si>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</si>
  <si>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</si>
  <si>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</si>
  <si>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</si>
  <si>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</si>
  <si>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</si>
  <si>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</si>
  <si>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</si>
  <si>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</si>
  <si>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</si>
  <si>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</si>
  <si>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</si>
  <si>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</si>
  <si>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</si>
  <si>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</si>
  <si>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</si>
  <si>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</si>
  <si>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</si>
  <si>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</si>
  <si>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</si>
  <si>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</si>
  <si>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</si>
  <si>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</si>
  <si>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</si>
  <si>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</si>
  <si>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</si>
  <si>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</si>
  <si>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</si>
  <si>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</si>
  <si>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</si>
  <si>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</si>
  <si>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</si>
  <si>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</si>
  <si>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</si>
  <si>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</si>
  <si>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</si>
  <si>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</si>
  <si>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</si>
  <si>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</si>
  <si>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</si>
  <si>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</si>
  <si>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</si>
  <si>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</si>
  <si>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</si>
  <si>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</si>
  <si>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</si>
  <si>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</si>
  <si>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</si>
  <si>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</si>
  <si>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</si>
  <si>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</si>
  <si>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</si>
  <si>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</si>
  <si>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</si>
  <si>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</si>
  <si>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</si>
  <si>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</si>
  <si>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</si>
  <si>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</si>
  <si>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</si>
  <si>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</si>
  <si>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</si>
  <si>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</si>
  <si>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</si>
  <si>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</si>
  <si>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</si>
  <si>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</si>
  <si>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</si>
  <si>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</si>
  <si>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</si>
  <si>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</si>
  <si>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</si>
  <si>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</si>
  <si>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</si>
  <si>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</si>
  <si>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</si>
  <si>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</si>
  <si>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</si>
  <si>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</si>
  <si>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</si>
  <si>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</si>
  <si>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</si>
  <si>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</si>
  <si>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</si>
  <si>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</si>
  <si>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</si>
  <si>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</si>
  <si>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</si>
  <si>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</si>
  <si>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</si>
  <si>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</si>
  <si>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</si>
  <si>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</si>
  <si>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</si>
  <si>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</si>
  <si>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</si>
  <si>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</si>
  <si>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</si>
  <si>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</si>
  <si>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</si>
  <si>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</si>
  <si>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</si>
  <si>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</si>
  <si>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</si>
  <si>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</si>
  <si>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</si>
  <si>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</si>
  <si>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</si>
  <si>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</si>
  <si>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</si>
  <si>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</si>
  <si>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</si>
  <si>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</si>
  <si>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</si>
  <si>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</si>
  <si>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</si>
  <si>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</si>
  <si>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</si>
  <si>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</si>
  <si>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</si>
  <si>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</si>
  <si>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</si>
  <si>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</si>
  <si>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</si>
  <si>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</si>
  <si>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</si>
  <si>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</si>
  <si>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</si>
  <si>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</si>
  <si>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</si>
  <si>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</si>
  <si>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</si>
  <si>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</si>
  <si>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</si>
  <si>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</si>
  <si>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</si>
  <si>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</si>
  <si>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</si>
  <si>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</si>
  <si>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</si>
  <si>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</si>
  <si>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</si>
  <si>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</si>
  <si>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</si>
  <si>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</si>
  <si>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</si>
  <si>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</si>
  <si>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</si>
  <si>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</si>
  <si>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</si>
  <si>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</si>
  <si>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</si>
  <si>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</si>
  <si>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</si>
  <si>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</si>
  <si>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</si>
  <si>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</si>
  <si>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</si>
  <si>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</si>
  <si>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</si>
  <si>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</si>
  <si>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</si>
  <si>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</si>
  <si>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</si>
  <si>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</si>
  <si>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</si>
  <si>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</si>
  <si>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</si>
  <si>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</si>
  <si>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</si>
  <si>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</si>
  <si>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</si>
  <si>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</si>
  <si>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</si>
  <si>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</si>
  <si>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</si>
  <si>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</si>
  <si>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</si>
  <si>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</si>
  <si>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</si>
  <si>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</si>
  <si>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</si>
  <si>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</si>
  <si>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</si>
  <si>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</si>
  <si>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</si>
  <si>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</si>
  <si>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</si>
  <si>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</si>
  <si>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</si>
  <si>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</si>
  <si>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</si>
  <si>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</si>
  <si>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</si>
  <si>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</si>
  <si>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</si>
  <si>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</si>
  <si>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</si>
  <si>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</si>
  <si>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</si>
  <si>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</si>
  <si>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</si>
  <si>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</si>
  <si>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</si>
  <si>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</si>
  <si>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</si>
  <si>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</si>
  <si>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</si>
  <si>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</si>
  <si>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</si>
  <si>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</si>
  <si>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</si>
  <si>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</si>
  <si>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</si>
  <si>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</si>
  <si>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</si>
  <si>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</si>
  <si>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</si>
  <si>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</si>
  <si>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</si>
  <si>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</si>
  <si>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</si>
  <si>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</si>
  <si>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</si>
  <si>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</si>
  <si>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</si>
  <si>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</si>
  <si>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</si>
  <si>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</si>
  <si>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</si>
  <si>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</si>
  <si>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</si>
  <si>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</si>
  <si>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</si>
  <si>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</si>
  <si>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</si>
  <si>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</si>
  <si>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</si>
  <si>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</si>
  <si>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</si>
  <si>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</si>
  <si>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</si>
  <si>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</si>
  <si>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</si>
  <si>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</si>
  <si>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</si>
  <si>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</si>
  <si>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</si>
  <si>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</si>
  <si>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</si>
  <si>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</si>
  <si>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</si>
  <si>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</si>
  <si>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</si>
  <si>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</si>
  <si>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</si>
  <si>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</si>
  <si>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</si>
  <si>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</si>
  <si>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</si>
  <si>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</si>
  <si>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</si>
  <si>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</si>
  <si>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</si>
  <si>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</si>
  <si>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</si>
  <si>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</si>
  <si>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</si>
  <si>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</si>
  <si>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</si>
  <si>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</si>
  <si>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</si>
  <si>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</si>
  <si>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</si>
  <si>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</si>
  <si>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</si>
  <si>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</si>
  <si>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</si>
  <si>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</si>
  <si>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</si>
  <si>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</si>
  <si>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</si>
  <si>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</si>
  <si>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</si>
  <si>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</si>
  <si>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</si>
  <si>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</si>
  <si>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</si>
  <si>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</si>
  <si>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</si>
  <si>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</si>
  <si>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</si>
  <si>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</si>
  <si>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</si>
  <si>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</si>
  <si>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</si>
  <si>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</si>
  <si>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</si>
  <si>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</si>
  <si>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</si>
  <si>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</si>
  <si>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</si>
  <si>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</si>
  <si>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</si>
  <si>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</si>
  <si>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</si>
  <si>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</si>
  <si>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</si>
  <si>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</si>
  <si>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</si>
  <si>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</si>
  <si>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</si>
  <si>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</si>
  <si>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</si>
  <si>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</si>
  <si>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</si>
  <si>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</si>
  <si>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</si>
  <si>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</si>
  <si>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</si>
  <si>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</si>
  <si>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</si>
  <si>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</si>
  <si>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</si>
  <si>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</si>
  <si>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</si>
  <si>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</si>
  <si>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</si>
  <si>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</si>
  <si>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</si>
  <si>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</si>
  <si>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</si>
  <si>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</si>
  <si>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</si>
  <si>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</si>
  <si>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</si>
  <si>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</si>
  <si>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</si>
  <si>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</si>
  <si>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</si>
  <si>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</si>
  <si>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</si>
  <si>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</si>
  <si>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</si>
  <si>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</si>
  <si>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</si>
  <si>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</si>
  <si>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</si>
  <si>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</si>
  <si>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</si>
  <si>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</si>
  <si>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</si>
  <si>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</si>
  <si>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</si>
  <si>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</si>
  <si>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</si>
  <si>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</si>
  <si>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</si>
  <si>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</si>
  <si>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</si>
  <si>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</si>
  <si>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</si>
  <si>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</si>
  <si>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</si>
  <si>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</si>
  <si>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</si>
  <si>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</si>
  <si>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</si>
  <si>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</si>
  <si>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</si>
  <si>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</si>
  <si>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</si>
  <si>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</si>
  <si>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</si>
  <si>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</si>
  <si>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</si>
  <si>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</si>
  <si>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</si>
  <si>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</si>
  <si>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</si>
  <si>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</si>
  <si>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</si>
  <si>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</si>
  <si>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</si>
  <si>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</si>
  <si>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</si>
  <si>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</si>
  <si>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</si>
  <si>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</si>
  <si>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</si>
  <si>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</si>
  <si>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</si>
  <si>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</si>
  <si>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</si>
  <si>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</si>
  <si>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</si>
  <si>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</si>
  <si>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</si>
  <si>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</si>
  <si>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</si>
  <si>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</si>
  <si>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</si>
  <si>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</si>
  <si>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</si>
  <si>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</si>
  <si>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</si>
  <si>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</si>
  <si>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</si>
  <si>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</si>
  <si>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</si>
  <si>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</si>
  <si>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</si>
  <si>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</si>
  <si>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</si>
  <si>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</si>
  <si>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</si>
  <si>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</si>
  <si>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</si>
  <si>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</si>
  <si>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</si>
  <si>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</si>
  <si>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</si>
  <si>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</si>
  <si>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</si>
  <si>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</si>
  <si>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</si>
  <si>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</si>
  <si>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</si>
  <si>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</si>
  <si>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</si>
  <si>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</si>
  <si>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</si>
  <si>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</si>
  <si>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</si>
  <si>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</si>
  <si>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</si>
  <si>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</si>
  <si>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</si>
  <si>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</si>
  <si>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</si>
  <si>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</si>
  <si>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</si>
  <si>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</si>
  <si>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</si>
  <si>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</si>
  <si>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</si>
  <si>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</si>
  <si>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</si>
  <si>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</si>
  <si>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</si>
  <si>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</si>
  <si>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</si>
  <si>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</si>
  <si>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</si>
  <si>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</si>
  <si>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</si>
  <si>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</si>
  <si>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</si>
  <si>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</si>
  <si>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</si>
  <si>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</si>
  <si>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</si>
  <si>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</si>
  <si>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</si>
  <si>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</si>
  <si>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</si>
  <si>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</si>
  <si>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</si>
  <si>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</si>
  <si>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</si>
  <si>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</si>
  <si>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</si>
  <si>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</si>
  <si>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</si>
  <si>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</si>
  <si>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</si>
  <si>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</si>
  <si>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</si>
  <si>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</si>
  <si>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</si>
  <si>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</si>
  <si>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</si>
  <si>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</si>
  <si>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</si>
  <si>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</si>
  <si>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</si>
  <si>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</si>
  <si>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</si>
  <si>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</si>
  <si>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</si>
  <si>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</si>
  <si>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</si>
  <si>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</si>
  <si>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</si>
  <si>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</si>
  <si>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</si>
  <si>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</si>
  <si>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</si>
  <si>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</si>
  <si>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</si>
  <si>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</si>
  <si>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</si>
  <si>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</si>
  <si>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</si>
  <si>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</si>
  <si>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</si>
  <si>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</si>
  <si>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</si>
  <si>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</si>
  <si>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</si>
  <si>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</si>
  <si>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</si>
  <si>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</si>
  <si>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</si>
  <si>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</si>
  <si>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</si>
  <si>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</si>
  <si>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</si>
  <si>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</si>
  <si>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</si>
  <si>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</si>
  <si>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</si>
  <si>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</si>
  <si>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</si>
  <si>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</si>
  <si>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</si>
  <si>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</si>
  <si>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</si>
  <si>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</si>
  <si>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</si>
  <si>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</si>
  <si>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</si>
  <si>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</si>
  <si>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</si>
  <si>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</si>
  <si>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</si>
  <si>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</si>
  <si>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</si>
  <si>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</si>
  <si>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</si>
  <si>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</si>
  <si>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</si>
  <si>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</si>
  <si>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</si>
  <si>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</si>
  <si>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</si>
  <si>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</si>
  <si>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</si>
  <si>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</si>
  <si>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</si>
  <si>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</si>
  <si>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</si>
  <si>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</si>
  <si>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</si>
  <si>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</si>
  <si>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</si>
  <si>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</si>
  <si>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</si>
  <si>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</si>
  <si>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</si>
  <si>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</si>
  <si>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</si>
  <si>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</si>
  <si>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</si>
  <si>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</si>
  <si>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</si>
  <si>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</si>
  <si>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</si>
  <si>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</si>
  <si>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</si>
  <si>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</si>
  <si>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</si>
  <si>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</si>
  <si>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</si>
  <si>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</si>
  <si>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</si>
  <si>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</si>
  <si>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</si>
  <si>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</si>
  <si>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</si>
  <si>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</si>
  <si>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</si>
  <si>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</si>
  <si>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</si>
  <si>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</si>
  <si>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</si>
  <si>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</si>
  <si>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</si>
  <si>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</si>
  <si>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</si>
  <si>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</si>
  <si>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</si>
  <si>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</si>
  <si>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</si>
  <si>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</si>
  <si>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</si>
  <si>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</si>
  <si>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</si>
  <si>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</si>
  <si>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</si>
  <si>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</si>
  <si>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</si>
  <si>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</si>
  <si>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</si>
  <si>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</si>
  <si>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</si>
  <si>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</si>
  <si>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</si>
  <si>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</si>
  <si>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</si>
  <si>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</si>
  <si>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</si>
  <si>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</si>
  <si>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</si>
  <si>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</si>
  <si>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</si>
  <si>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</si>
  <si>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</si>
  <si>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</si>
  <si>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</si>
  <si>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</si>
  <si>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</si>
  <si>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</si>
  <si>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</si>
  <si>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</si>
  <si>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</si>
  <si>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</si>
  <si>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</si>
  <si>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</si>
  <si>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</si>
  <si>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</si>
  <si>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</si>
  <si>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</si>
  <si>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</si>
  <si>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</si>
  <si>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</si>
  <si>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</si>
  <si>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</si>
  <si>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</si>
  <si>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</si>
  <si>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</si>
  <si>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</si>
  <si>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</si>
  <si>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</si>
  <si>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</si>
  <si>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</si>
  <si>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</si>
  <si>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</si>
  <si>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</si>
  <si>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</si>
  <si>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</si>
  <si>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</si>
  <si>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</si>
  <si>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</si>
  <si>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</si>
  <si>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</si>
  <si>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</si>
  <si>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</si>
  <si>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</si>
  <si>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</si>
  <si>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</si>
  <si>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</si>
  <si>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</si>
  <si>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</si>
  <si>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</si>
  <si>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</si>
  <si>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</si>
  <si>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</si>
  <si>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</si>
  <si>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</si>
  <si>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</si>
  <si>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</si>
  <si>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</si>
  <si>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</si>
  <si>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</si>
  <si>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</si>
  <si>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</si>
  <si>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</si>
  <si>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</si>
  <si>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</si>
  <si>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</si>
  <si>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</si>
  <si>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</si>
  <si>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</si>
  <si>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</si>
  <si>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</si>
  <si>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</si>
  <si>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</si>
  <si>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</si>
  <si>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</si>
  <si>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</si>
  <si>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</si>
  <si>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</si>
  <si>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</si>
  <si>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</si>
  <si>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</si>
  <si>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</si>
  <si>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</si>
  <si>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</si>
  <si>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</si>
  <si>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</si>
  <si>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</si>
  <si>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</si>
  <si>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</si>
  <si>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</si>
  <si>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</si>
  <si>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</si>
  <si>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</si>
  <si>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</si>
  <si>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</si>
  <si>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</si>
  <si>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</si>
  <si>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</si>
  <si>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</si>
  <si>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</si>
  <si>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</si>
  <si>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</si>
  <si>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</si>
  <si>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</si>
  <si>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</si>
  <si>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</si>
  <si>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</si>
  <si>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</si>
  <si>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</si>
  <si>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</si>
  <si>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</si>
  <si>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</si>
  <si>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</si>
  <si>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</si>
  <si>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</si>
  <si>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</si>
  <si>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</si>
  <si>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</si>
  <si>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</si>
  <si>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</si>
  <si>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</si>
  <si>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</si>
  <si>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</si>
  <si>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</si>
  <si>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</si>
  <si>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</si>
  <si>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</si>
  <si>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</si>
  <si>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</si>
  <si>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</si>
  <si>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</si>
  <si>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</si>
  <si>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</si>
  <si>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</si>
  <si>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</si>
  <si>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</si>
  <si>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</si>
  <si>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</si>
  <si>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</si>
  <si>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</si>
  <si>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</si>
  <si>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</si>
  <si>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</si>
  <si>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</si>
  <si>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</si>
  <si>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</si>
  <si>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</si>
  <si>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</si>
  <si>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</si>
  <si>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</si>
  <si>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</si>
  <si>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</si>
  <si>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</si>
  <si>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</si>
  <si>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</si>
  <si>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</si>
  <si>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</si>
  <si>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</si>
  <si>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</si>
  <si>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</si>
  <si>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</si>
  <si>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</si>
  <si>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</si>
  <si>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</si>
  <si>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</si>
  <si>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</si>
  <si>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</si>
  <si>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</si>
  <si>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</si>
  <si>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</si>
  <si>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</si>
  <si>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</si>
  <si>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</si>
  <si>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</si>
  <si>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</si>
  <si>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</si>
  <si>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</si>
  <si>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</si>
  <si>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</si>
  <si>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</si>
  <si>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</si>
  <si>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</si>
  <si>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</si>
  <si>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</si>
  <si>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</si>
  <si>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</si>
  <si>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</si>
  <si>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</si>
  <si>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</si>
  <si>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</si>
  <si>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</si>
  <si>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</si>
  <si>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</si>
  <si>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</si>
  <si>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</si>
  <si>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</si>
  <si>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</si>
  <si>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</si>
  <si>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</si>
  <si>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</si>
  <si>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</si>
  <si>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</si>
  <si>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</si>
  <si>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</si>
  <si>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</si>
  <si>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</si>
  <si>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</si>
  <si>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</si>
  <si>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</si>
  <si>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</si>
  <si>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</si>
  <si>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</si>
  <si>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</si>
  <si>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</si>
  <si>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</si>
  <si>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</si>
  <si>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</si>
  <si>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</si>
  <si>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</si>
  <si>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</si>
  <si>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</si>
  <si>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</si>
  <si>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</si>
  <si>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</si>
  <si>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</si>
  <si>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</si>
  <si>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</si>
  <si>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</si>
  <si>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</si>
  <si>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</si>
  <si>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</si>
  <si>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</si>
  <si>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</si>
  <si>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</si>
  <si>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</si>
  <si>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</si>
  <si>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</si>
  <si>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</si>
  <si>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</si>
  <si>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</si>
  <si>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</si>
  <si>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</si>
  <si>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</si>
  <si>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</si>
  <si>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</si>
  <si>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</si>
  <si>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</si>
  <si>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</si>
  <si>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</si>
  <si>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</si>
  <si>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</si>
  <si>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</si>
  <si>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</si>
  <si>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</si>
  <si>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</si>
  <si>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</si>
  <si>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</si>
  <si>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</si>
  <si>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</si>
  <si>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</si>
  <si>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</si>
  <si>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</si>
  <si>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</si>
  <si>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</si>
  <si>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</si>
  <si>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</si>
  <si>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</si>
  <si>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</si>
  <si>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</si>
  <si>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</si>
  <si>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</si>
  <si>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</si>
  <si>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</si>
  <si>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</si>
  <si>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</si>
  <si>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</si>
  <si>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</si>
  <si>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</si>
  <si>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</si>
  <si>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</si>
  <si>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</si>
  <si>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</si>
  <si>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</si>
  <si>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</si>
  <si>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</si>
  <si>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</si>
  <si>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</si>
  <si>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</si>
  <si>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</si>
  <si>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</si>
  <si>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</si>
  <si>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</si>
  <si>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</si>
  <si>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</si>
  <si>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</si>
  <si>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</si>
  <si>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</si>
  <si>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</si>
  <si>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</si>
  <si>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</si>
  <si>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</si>
  <si>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</si>
  <si>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</si>
  <si>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</si>
  <si>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</si>
  <si>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</si>
  <si>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</si>
  <si>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</si>
  <si>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</si>
  <si>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</si>
  <si>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</si>
  <si>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</si>
  <si>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</si>
  <si>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</si>
  <si>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</si>
  <si>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</si>
  <si>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</si>
  <si>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</si>
  <si>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</si>
  <si>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</si>
  <si>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</si>
  <si>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</si>
  <si>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</si>
  <si>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</si>
  <si>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</si>
  <si>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</si>
  <si>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</si>
  <si>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</si>
  <si>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</si>
  <si>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</si>
  <si>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</si>
  <si>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</si>
  <si>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</si>
  <si>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</si>
  <si>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</si>
  <si>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</si>
  <si>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</si>
  <si>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</si>
  <si>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</si>
  <si>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</si>
  <si>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</si>
  <si>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</si>
  <si>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</si>
  <si>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</si>
  <si>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</si>
  <si>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</si>
  <si>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</si>
  <si>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</si>
  <si>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</si>
  <si>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</si>
  <si>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</si>
  <si>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</si>
  <si>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</si>
  <si>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</si>
  <si>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</si>
  <si>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</si>
  <si>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</si>
  <si>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</si>
  <si>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</si>
  <si>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</si>
  <si>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</si>
  <si>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</si>
  <si>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</si>
  <si>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</si>
  <si>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</si>
  <si>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</si>
  <si>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</si>
  <si>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</si>
  <si>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</si>
  <si>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</si>
  <si>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</si>
  <si>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</si>
  <si>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</si>
  <si>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</si>
  <si>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</si>
  <si>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</si>
  <si>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</si>
  <si>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</si>
  <si>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</si>
  <si>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</si>
  <si>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</si>
  <si>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</si>
  <si>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</si>
  <si>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</si>
  <si>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</si>
  <si>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</si>
  <si>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</si>
  <si>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</si>
  <si>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</si>
  <si>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</si>
  <si>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</si>
  <si>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</si>
  <si>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</si>
  <si>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</si>
  <si>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</si>
  <si>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</si>
  <si>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</si>
  <si>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</si>
  <si>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</si>
  <si>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</si>
  <si>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</si>
  <si>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</si>
  <si>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</si>
  <si>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</si>
  <si>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</si>
  <si>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</si>
  <si>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</si>
  <si>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</si>
  <si>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</si>
  <si>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</si>
  <si>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</si>
  <si>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</si>
  <si>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</si>
  <si>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</si>
  <si>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</si>
  <si>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</si>
  <si>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</si>
  <si>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</si>
  <si>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</si>
  <si>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</si>
  <si>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</si>
  <si>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</si>
  <si>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</si>
  <si>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</si>
  <si>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</si>
  <si>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</si>
  <si>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</si>
  <si>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</si>
  <si>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</si>
  <si>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</si>
  <si>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</si>
  <si>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</si>
  <si>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</si>
  <si>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</si>
  <si>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</si>
  <si>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</si>
  <si>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</si>
  <si>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</si>
  <si>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</si>
  <si>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</si>
  <si>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</si>
  <si>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</si>
  <si>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</si>
  <si>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</si>
  <si>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</si>
  <si>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</si>
  <si>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</si>
  <si>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</si>
  <si>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</si>
  <si>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</si>
  <si>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</si>
  <si>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</si>
  <si>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</si>
  <si>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</si>
  <si>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</si>
  <si>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</si>
  <si>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</si>
  <si>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</si>
  <si>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</si>
  <si>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</si>
  <si>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</si>
  <si>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</si>
  <si>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</si>
  <si>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</si>
  <si>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</si>
  <si>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</si>
  <si>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</si>
  <si>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</si>
  <si>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</si>
  <si>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</si>
  <si>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</si>
  <si>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</si>
  <si>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</si>
  <si>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</si>
  <si>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</si>
  <si>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</si>
  <si>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</si>
  <si>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</si>
  <si>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</si>
  <si>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</si>
  <si>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</si>
  <si>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</si>
  <si>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</si>
  <si>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</si>
  <si>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</si>
  <si>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</si>
  <si>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</si>
  <si>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</si>
  <si>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</si>
  <si>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</si>
  <si>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</si>
  <si>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</si>
  <si>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</si>
  <si>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</si>
  <si>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</si>
  <si>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</si>
  <si>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</si>
  <si>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</si>
  <si>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</si>
  <si>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</si>
  <si>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</si>
  <si>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</si>
  <si>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</si>
  <si>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</si>
  <si>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</si>
  <si>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</si>
  <si>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</si>
  <si>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</si>
  <si>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</si>
  <si>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</si>
  <si>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</si>
  <si>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</si>
  <si>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</si>
  <si>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</si>
  <si>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</si>
  <si>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</si>
  <si>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</si>
  <si>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</si>
  <si>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</si>
  <si>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</si>
  <si>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</si>
  <si>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</si>
  <si>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</si>
  <si>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</si>
  <si>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</si>
  <si>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</si>
  <si>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</si>
  <si>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</si>
  <si>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</si>
  <si>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</si>
  <si>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</si>
  <si>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</si>
  <si>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</si>
  <si>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</si>
  <si>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</si>
  <si>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</si>
  <si>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</si>
  <si>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</si>
  <si>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</si>
  <si>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</si>
  <si>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</si>
  <si>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</si>
  <si>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</si>
  <si>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</si>
  <si>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</si>
  <si>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</si>
  <si>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</si>
  <si>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</si>
  <si>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</si>
  <si>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</si>
  <si>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</si>
  <si>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</si>
  <si>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</si>
  <si>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</si>
  <si>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</si>
  <si>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</si>
  <si>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</si>
  <si>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</si>
  <si>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</si>
  <si>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</si>
  <si>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</si>
  <si>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</si>
  <si>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</si>
  <si>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</si>
  <si>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</si>
  <si>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</si>
  <si>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</si>
  <si>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</si>
  <si>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</si>
  <si>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</si>
  <si>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</si>
  <si>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</si>
  <si>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</si>
  <si>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</si>
  <si>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</si>
  <si>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</si>
  <si>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</si>
  <si>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</si>
  <si>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</si>
  <si>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</si>
  <si>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</si>
  <si>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</si>
  <si>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</si>
  <si>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</si>
  <si>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</si>
  <si>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</si>
  <si>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</si>
  <si>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</si>
  <si>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</si>
  <si>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</si>
  <si>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</si>
  <si>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</si>
  <si>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</si>
  <si>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</si>
  <si>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</si>
  <si>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</si>
  <si>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</si>
  <si>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</si>
  <si>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</si>
  <si>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</si>
  <si>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</si>
  <si>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</si>
  <si>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</si>
  <si>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</si>
  <si>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</si>
  <si>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</si>
  <si>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</si>
  <si>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</si>
  <si>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</si>
  <si>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</si>
  <si>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</si>
  <si>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</si>
  <si>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</si>
  <si>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</si>
  <si>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</si>
  <si>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</si>
  <si>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</si>
  <si>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</si>
  <si>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</si>
  <si>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</si>
  <si>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</si>
  <si>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</si>
  <si>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</si>
  <si>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</si>
  <si>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</si>
  <si>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</si>
  <si>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</si>
  <si>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</si>
  <si>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</si>
  <si>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</si>
  <si>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</si>
  <si>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</si>
  <si>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</si>
  <si>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</si>
  <si>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</si>
  <si>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</si>
  <si>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</si>
  <si>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</si>
  <si>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</si>
  <si>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</si>
  <si>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</si>
  <si>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</si>
  <si>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</si>
  <si>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</si>
  <si>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</si>
  <si>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</si>
  <si>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</si>
  <si>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</si>
  <si>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</si>
  <si>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</si>
  <si>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</si>
  <si>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</si>
  <si>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</si>
  <si>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</si>
  <si>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</si>
  <si>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</si>
  <si>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</si>
  <si>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</si>
  <si>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</si>
  <si>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</si>
  <si>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</si>
  <si>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</si>
  <si>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</si>
  <si>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</si>
  <si>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</si>
  <si>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</si>
  <si>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</si>
  <si>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</si>
  <si>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</si>
  <si>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</si>
  <si>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</si>
  <si>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</si>
  <si>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</si>
  <si>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</si>
  <si>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</si>
  <si>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</si>
  <si>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</si>
  <si>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</si>
  <si>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</si>
  <si>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</si>
  <si>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</si>
  <si>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</si>
  <si>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</si>
  <si>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</si>
  <si>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</si>
  <si>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</si>
  <si>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</si>
  <si>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</si>
  <si>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</si>
  <si>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</si>
  <si>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</si>
  <si>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</si>
  <si>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</si>
  <si>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</si>
  <si>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</si>
  <si>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</si>
  <si>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</si>
  <si>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</si>
  <si>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</si>
  <si>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</si>
  <si>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</si>
  <si>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</si>
  <si>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</si>
  <si>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</si>
  <si>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</si>
  <si>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</si>
  <si>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</si>
  <si>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</si>
  <si>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</si>
  <si>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</si>
  <si>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</si>
  <si>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</si>
  <si>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</si>
  <si>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</si>
  <si>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</si>
  <si>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</si>
  <si>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</si>
  <si>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</si>
  <si>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</si>
  <si>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</si>
  <si>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</si>
  <si>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</si>
  <si>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</si>
  <si>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</si>
  <si>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</si>
  <si>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</si>
  <si>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</si>
  <si>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</si>
  <si>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</si>
  <si>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</si>
  <si>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</si>
  <si>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</si>
  <si>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</si>
  <si>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</si>
  <si>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</si>
  <si>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</si>
  <si>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</si>
  <si>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</si>
  <si>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</si>
  <si>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</si>
  <si>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</si>
  <si>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</si>
  <si>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</si>
  <si>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</si>
  <si>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</si>
  <si>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</si>
  <si>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</si>
  <si>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</si>
  <si>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</si>
  <si>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</si>
  <si>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</si>
  <si>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</si>
  <si>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</si>
  <si>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</si>
  <si>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</si>
  <si>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</si>
  <si>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</si>
  <si>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</si>
  <si>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</si>
  <si>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</si>
  <si>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</si>
  <si>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</si>
  <si>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</si>
  <si>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</si>
  <si>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</si>
  <si>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</si>
  <si>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</si>
  <si>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</si>
  <si>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</si>
  <si>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</si>
  <si>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</si>
  <si>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</si>
  <si>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</si>
  <si>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</si>
  <si>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</si>
  <si>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</si>
  <si>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</si>
  <si>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</si>
  <si>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</si>
  <si>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</si>
  <si>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</si>
  <si>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</si>
  <si>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</si>
  <si>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</si>
  <si>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</si>
  <si>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</si>
  <si>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</si>
  <si>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</si>
  <si>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</si>
  <si>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</si>
  <si>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</si>
  <si>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</si>
  <si>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</si>
  <si>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</si>
  <si>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</si>
  <si>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</si>
  <si>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</si>
  <si>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</si>
  <si>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</si>
  <si>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</si>
  <si>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</si>
  <si>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</si>
  <si>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</si>
  <si>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</si>
  <si>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</si>
  <si>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</si>
  <si>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</si>
  <si>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</si>
  <si>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</si>
  <si>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</si>
  <si>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</si>
  <si>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</si>
  <si>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</si>
  <si>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</si>
  <si>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</si>
  <si>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</si>
  <si>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</si>
  <si>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</si>
  <si>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</si>
  <si>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</si>
  <si>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</si>
  <si>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</si>
  <si>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</si>
  <si>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</si>
  <si>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</si>
  <si>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</si>
  <si>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</si>
  <si>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</si>
  <si>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</si>
  <si>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</si>
  <si>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</si>
  <si>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</si>
  <si>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</si>
  <si>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</si>
  <si>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</si>
  <si>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</si>
  <si>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</si>
  <si>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</si>
  <si>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</si>
  <si>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</si>
  <si>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</si>
  <si>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</si>
  <si>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</si>
  <si>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</si>
  <si>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</si>
  <si>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</si>
  <si>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</si>
  <si>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</si>
  <si>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</si>
  <si>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</si>
  <si>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</si>
  <si>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</si>
  <si>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</si>
  <si>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</si>
  <si>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</si>
  <si>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</si>
  <si>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</si>
  <si>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</si>
  <si>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</si>
  <si>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</si>
  <si>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</si>
  <si>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</si>
  <si>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</si>
  <si>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</si>
  <si>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</si>
  <si>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</si>
  <si>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</si>
  <si>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</si>
  <si>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</si>
  <si>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</si>
  <si>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</si>
  <si>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</si>
  <si>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</si>
  <si>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</si>
  <si>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</si>
  <si>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</si>
  <si>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</si>
  <si>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</si>
  <si>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</si>
  <si>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</si>
  <si>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</si>
  <si>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</si>
  <si>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</si>
  <si>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</si>
  <si>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</si>
  <si>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</si>
  <si>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</si>
  <si>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</si>
  <si>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</si>
  <si>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</si>
  <si>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</si>
  <si>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</si>
  <si>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</si>
  <si>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</si>
  <si>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</si>
  <si>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</si>
  <si>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</si>
  <si>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</si>
  <si>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</si>
  <si>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</si>
  <si>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</si>
  <si>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</si>
  <si>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</si>
  <si>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</si>
  <si>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</si>
  <si>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</si>
  <si>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</si>
  <si>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</si>
  <si>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</si>
  <si>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</si>
  <si>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</si>
  <si>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</si>
  <si>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</si>
  <si>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</si>
  <si>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</si>
  <si>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</si>
  <si>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</si>
  <si>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</si>
  <si>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</si>
  <si>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</si>
  <si>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</si>
  <si>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</si>
  <si>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</si>
  <si>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</si>
  <si>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</si>
  <si>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</si>
  <si>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</si>
  <si>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</si>
  <si>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</si>
  <si>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</si>
  <si>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</si>
  <si>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</si>
  <si>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</si>
  <si>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</si>
  <si>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</si>
  <si>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</si>
  <si>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</si>
  <si>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</si>
  <si>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</si>
  <si>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</si>
  <si>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</si>
  <si>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</si>
  <si>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</si>
  <si>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</si>
  <si>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</si>
  <si>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</si>
  <si>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</si>
  <si>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</si>
  <si>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</si>
  <si>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</si>
  <si>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</si>
  <si>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</si>
  <si>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</si>
  <si>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</si>
  <si>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</si>
  <si>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</si>
  <si>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</si>
  <si>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</si>
  <si>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</si>
  <si>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</si>
  <si>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</si>
  <si>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</si>
  <si>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</si>
  <si>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</si>
  <si>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</si>
  <si>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</si>
  <si>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</si>
  <si>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</si>
  <si>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</si>
  <si>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</si>
  <si>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</si>
  <si>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</si>
  <si>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</si>
  <si>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</si>
  <si>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</si>
  <si>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</si>
  <si>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</si>
  <si>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</si>
  <si>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</si>
  <si>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</si>
  <si>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</si>
  <si>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</si>
  <si>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</si>
  <si>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</si>
  <si>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</si>
  <si>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</si>
  <si>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</si>
  <si>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</si>
  <si>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</si>
  <si>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</si>
  <si>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</si>
  <si>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</si>
  <si>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</si>
  <si>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</si>
  <si>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</si>
  <si>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</si>
  <si>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</si>
  <si>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</si>
  <si>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</si>
  <si>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</si>
  <si>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</si>
  <si>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</si>
  <si>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</si>
  <si>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</si>
  <si>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</si>
  <si>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</si>
  <si>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</si>
  <si>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</si>
  <si>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</si>
  <si>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</si>
  <si>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</si>
  <si>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</si>
  <si>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</si>
  <si>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</si>
  <si>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</si>
  <si>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</si>
  <si>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</si>
  <si>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</si>
  <si>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</si>
  <si>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</si>
  <si>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</si>
  <si>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</si>
  <si>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</si>
  <si>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</si>
  <si>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</si>
  <si>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</si>
  <si>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</si>
  <si>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</si>
  <si>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</si>
  <si>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</si>
  <si>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</si>
  <si>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</si>
  <si>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</si>
  <si>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</si>
  <si>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</si>
  <si>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</si>
  <si>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</si>
  <si>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</si>
  <si>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</si>
  <si>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</si>
  <si>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</si>
  <si>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</si>
  <si>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</si>
  <si>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</si>
  <si>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</si>
  <si>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</si>
  <si>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</si>
  <si>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</si>
  <si>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</si>
  <si>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</si>
  <si>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</si>
  <si>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</si>
  <si>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</si>
  <si>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</si>
  <si>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</si>
  <si>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</si>
  <si>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</si>
  <si>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</si>
  <si>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</si>
  <si>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</si>
  <si>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</si>
  <si>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</si>
  <si>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</si>
  <si>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</si>
  <si>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</si>
  <si>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</si>
  <si>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</si>
  <si>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</si>
  <si>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</si>
  <si>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</si>
  <si>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</si>
  <si>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</si>
  <si>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</si>
  <si>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</si>
  <si>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</si>
  <si>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</si>
  <si>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</si>
  <si>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</si>
  <si>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</si>
  <si>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</si>
  <si>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</si>
  <si>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</si>
  <si>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</si>
  <si>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</si>
  <si>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</si>
  <si>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</si>
  <si>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</si>
  <si>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</si>
  <si>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</si>
  <si>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</si>
  <si>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</si>
  <si>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</si>
  <si>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</si>
  <si>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</si>
  <si>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</si>
  <si>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</si>
  <si>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</si>
  <si>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</si>
  <si>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</si>
  <si>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</si>
  <si>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</si>
  <si>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</si>
  <si>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</si>
  <si>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</si>
  <si>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</si>
  <si>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</si>
  <si>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</si>
  <si>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</si>
  <si>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</si>
  <si>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</si>
  <si>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</si>
  <si>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</si>
  <si>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</si>
  <si>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</si>
  <si>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</si>
  <si>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</si>
  <si>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</si>
  <si>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</si>
  <si>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</si>
  <si>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</si>
  <si>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</si>
  <si>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</si>
  <si>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</si>
  <si>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</si>
  <si>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</si>
  <si>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</si>
  <si>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</si>
  <si>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</si>
  <si>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</si>
  <si>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</si>
  <si>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</si>
  <si>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</si>
  <si>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</si>
  <si>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</si>
  <si>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</si>
  <si>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</si>
  <si>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</si>
  <si>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</si>
  <si>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</si>
  <si>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</si>
  <si>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</si>
  <si>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</si>
  <si>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</si>
  <si>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</si>
  <si>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</si>
  <si>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</si>
  <si>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</si>
  <si>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</si>
  <si>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</si>
  <si>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</si>
  <si>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</si>
  <si>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</si>
  <si>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</si>
  <si>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</si>
  <si>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</si>
  <si>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</si>
  <si>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</si>
  <si>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</si>
  <si>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</si>
  <si>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</si>
  <si>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</si>
  <si>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</si>
  <si>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</si>
  <si>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</si>
  <si>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</si>
  <si>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</si>
  <si>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</si>
  <si>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</si>
  <si>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</si>
  <si>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</si>
  <si>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</si>
  <si>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</si>
  <si>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</si>
  <si>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</si>
  <si>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</si>
  <si>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</si>
  <si>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</si>
  <si>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</si>
  <si>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</si>
  <si>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</si>
  <si>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</si>
  <si>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</si>
  <si>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</si>
  <si>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</si>
  <si>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</si>
  <si>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</si>
  <si>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</si>
  <si>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</si>
  <si>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</si>
  <si>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</si>
  <si>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</si>
  <si>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</si>
  <si>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</si>
  <si>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</si>
  <si>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</si>
  <si>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</si>
  <si>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</si>
  <si>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</si>
  <si>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</si>
  <si>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</si>
  <si>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</si>
  <si>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</si>
  <si>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</si>
  <si>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</si>
  <si>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</si>
  <si>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</si>
  <si>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</si>
  <si>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</si>
  <si>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</si>
  <si>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</si>
  <si>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</si>
  <si>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</si>
  <si>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</si>
  <si>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</si>
  <si>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</si>
  <si>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</si>
  <si>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</si>
  <si>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</si>
  <si>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</si>
  <si>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</si>
  <si>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</si>
  <si>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</si>
  <si>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</si>
  <si>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</si>
  <si>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</si>
  <si>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</si>
  <si>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</si>
  <si>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</si>
  <si>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</si>
  <si>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</si>
  <si>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</si>
  <si>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</si>
  <si>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</si>
  <si>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</si>
  <si>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</si>
  <si>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</si>
  <si>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</si>
  <si>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</si>
  <si>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</si>
  <si>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</si>
  <si>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</si>
  <si>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</si>
  <si>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</si>
  <si>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</si>
  <si>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</si>
  <si>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</si>
  <si>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</si>
  <si>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</si>
  <si>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</si>
  <si>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</si>
  <si>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</si>
  <si>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</si>
  <si>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</si>
  <si>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</si>
  <si>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</si>
  <si>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</si>
  <si>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</si>
  <si>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</si>
  <si>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</si>
  <si>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</si>
  <si>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</si>
  <si>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</si>
  <si>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</si>
  <si>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</si>
  <si>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</si>
  <si>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</si>
  <si>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</si>
  <si>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</si>
  <si>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</si>
  <si>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</si>
  <si>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</si>
  <si>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</si>
  <si>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</si>
  <si>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</si>
  <si>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</si>
  <si>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</si>
  <si>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</si>
  <si>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</si>
  <si>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</si>
  <si>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</si>
  <si>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</si>
  <si>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</si>
  <si>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</si>
  <si>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</si>
  <si>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</si>
  <si>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</si>
  <si>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</si>
  <si>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</si>
  <si>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</si>
  <si>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</si>
  <si>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</si>
  <si>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</si>
  <si>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</si>
  <si>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</si>
  <si>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</si>
  <si>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</si>
  <si>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</si>
  <si>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</si>
  <si>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</si>
  <si>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</si>
  <si>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</si>
  <si>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</si>
  <si>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</si>
  <si>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</si>
  <si>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</si>
  <si>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</si>
  <si>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</si>
  <si>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</si>
  <si>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</si>
  <si>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</si>
  <si>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</si>
  <si>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</si>
  <si>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</si>
  <si>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</si>
  <si>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</si>
  <si>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</si>
  <si>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</si>
  <si>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</si>
  <si>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</si>
  <si>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</si>
  <si>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</si>
  <si>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</si>
  <si>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</si>
  <si>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</si>
  <si>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</si>
  <si>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</si>
  <si>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</si>
  <si>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</si>
  <si>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</si>
  <si>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</si>
  <si>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</si>
  <si>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</si>
  <si>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</si>
  <si>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</si>
  <si>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</si>
  <si>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</si>
  <si>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</si>
  <si>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</si>
  <si>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</si>
  <si>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</si>
  <si>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</si>
  <si>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</si>
  <si>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</si>
  <si>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</si>
  <si>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</si>
  <si>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</si>
  <si>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</si>
  <si>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</si>
  <si>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</si>
  <si>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</si>
  <si>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</si>
  <si>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</si>
  <si>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</si>
  <si>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</si>
  <si>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</si>
  <si>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</si>
  <si>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</si>
  <si>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</si>
  <si>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</si>
  <si>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</si>
  <si>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</si>
  <si>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</si>
  <si>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</si>
  <si>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</si>
  <si>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</si>
  <si>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</si>
  <si>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</si>
  <si>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</si>
  <si>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</si>
  <si>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</si>
  <si>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</si>
  <si>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</si>
  <si>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</si>
  <si>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</si>
  <si>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</si>
  <si>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</si>
  <si>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</si>
  <si>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</si>
  <si>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</si>
  <si>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</si>
  <si>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</si>
  <si>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</si>
  <si>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</si>
  <si>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</si>
  <si>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</si>
  <si>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</si>
  <si>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</si>
  <si>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</si>
  <si>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</si>
  <si>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</si>
  <si>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</si>
  <si>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</si>
  <si>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</si>
  <si>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</si>
  <si>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</si>
  <si>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</si>
  <si>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</si>
  <si>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</si>
  <si>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</si>
  <si>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</si>
  <si>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</si>
  <si>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</si>
  <si>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</si>
  <si>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</si>
  <si>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</si>
  <si>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</si>
  <si>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</si>
  <si>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</si>
  <si>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</si>
  <si>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</si>
  <si>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</si>
  <si>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</si>
  <si>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</si>
  <si>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</si>
  <si>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</si>
  <si>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</si>
  <si>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</si>
  <si>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</si>
  <si>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</si>
  <si>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</si>
  <si>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</si>
  <si>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</si>
  <si>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</si>
  <si>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</si>
  <si>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</si>
  <si>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</si>
  <si>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</si>
  <si>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</si>
  <si>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</si>
  <si>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</si>
  <si>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</si>
  <si>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</si>
  <si>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</si>
  <si>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</si>
  <si>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</si>
  <si>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</si>
  <si>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</si>
  <si>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</si>
  <si>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</si>
  <si>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</si>
  <si>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</si>
  <si>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</si>
  <si>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</si>
  <si>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</si>
  <si>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</si>
  <si>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</si>
  <si>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</si>
  <si>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</si>
  <si>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</si>
  <si>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</si>
  <si>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</si>
  <si>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</si>
  <si>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</si>
  <si>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</si>
  <si>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</si>
  <si>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</si>
  <si>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</si>
  <si>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</si>
  <si>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</si>
  <si>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</si>
  <si>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</si>
  <si>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</si>
  <si>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</si>
  <si>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</si>
  <si>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</si>
  <si>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</si>
  <si>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</si>
  <si>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</si>
  <si>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</si>
  <si>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</si>
  <si>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</si>
  <si>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</si>
  <si>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</si>
  <si>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</si>
  <si>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</si>
  <si>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</si>
  <si>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</si>
  <si>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</si>
  <si>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</si>
  <si>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</si>
  <si>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</si>
  <si>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</si>
  <si>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</si>
  <si>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</si>
  <si>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</si>
  <si>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</si>
  <si>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</si>
  <si>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</si>
  <si>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</si>
  <si>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</si>
  <si>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</si>
  <si>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</si>
  <si>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</si>
  <si>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</si>
  <si>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</si>
  <si>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</si>
  <si>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</si>
  <si>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</si>
  <si>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</si>
  <si>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</si>
  <si>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</si>
  <si>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</si>
  <si>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</si>
  <si>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</si>
  <si>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</si>
  <si>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</si>
  <si>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</si>
  <si>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</si>
  <si>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</si>
  <si>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</si>
  <si>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</si>
  <si>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</si>
  <si>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</si>
  <si>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</si>
  <si>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</si>
  <si>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</si>
  <si>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</si>
  <si>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</si>
  <si>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</si>
  <si>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</si>
  <si>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</si>
  <si>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</si>
  <si>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</si>
  <si>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</si>
  <si>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</si>
  <si>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</si>
  <si>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</si>
  <si>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</si>
  <si>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</si>
  <si>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</si>
  <si>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</si>
  <si>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</si>
  <si>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</si>
  <si>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</si>
  <si>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</si>
  <si>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</si>
  <si>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</si>
  <si>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</si>
  <si>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</si>
  <si>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</si>
  <si>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</si>
  <si>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</si>
  <si>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</si>
  <si>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</si>
  <si>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</si>
  <si>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</si>
  <si>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</si>
  <si>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</si>
  <si>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</si>
  <si>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</si>
  <si>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</si>
  <si>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</si>
  <si>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</si>
  <si>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</si>
  <si>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</si>
  <si>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</si>
  <si>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</si>
  <si>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</si>
  <si>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</si>
  <si>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</si>
  <si>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</si>
  <si>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</si>
  <si>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</si>
  <si>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</si>
  <si>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</si>
  <si>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</si>
  <si>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</si>
  <si>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</si>
  <si>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</si>
  <si>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</si>
  <si>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</si>
  <si>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</si>
  <si>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</si>
  <si>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</si>
  <si>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</si>
  <si>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</si>
  <si>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</si>
  <si>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</si>
  <si>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</si>
  <si>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</si>
  <si>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</si>
  <si>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</si>
  <si>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</si>
  <si>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</si>
  <si>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</si>
  <si>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</si>
  <si>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</si>
  <si>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</si>
  <si>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</si>
  <si>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</si>
  <si>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</si>
  <si>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</si>
  <si>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</si>
  <si>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</si>
  <si>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</si>
  <si>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</si>
  <si>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</si>
  <si>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</si>
  <si>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</si>
  <si>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</si>
  <si>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</si>
  <si>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</si>
  <si>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</si>
  <si>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</si>
  <si>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</si>
  <si>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</si>
  <si>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</si>
  <si>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</si>
  <si>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</si>
  <si>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</si>
  <si>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</si>
  <si>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</si>
  <si>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</si>
  <si>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</si>
  <si>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</si>
  <si>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</si>
  <si>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</si>
  <si>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</si>
  <si>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</si>
  <si>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</si>
  <si>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</si>
  <si>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</si>
  <si>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</si>
  <si>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</si>
  <si>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</si>
  <si>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</si>
  <si>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</si>
  <si>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</si>
  <si>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</si>
  <si>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</si>
  <si>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</si>
  <si>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</si>
  <si>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</si>
  <si>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</si>
  <si>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</si>
  <si>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</si>
  <si>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</si>
  <si>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</si>
  <si>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</si>
  <si>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</si>
  <si>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</si>
  <si>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</si>
  <si>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</si>
  <si>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</si>
  <si>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</si>
  <si>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</si>
  <si>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</si>
  <si>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</si>
  <si>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</si>
  <si>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</si>
  <si>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</si>
  <si>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</si>
  <si>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</si>
  <si>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</si>
  <si>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</si>
  <si>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</si>
  <si>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</si>
  <si>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</si>
  <si>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</si>
  <si>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</si>
  <si>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</si>
  <si>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</si>
  <si>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</si>
  <si>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</si>
  <si>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</si>
  <si>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</si>
  <si>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</si>
  <si>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</si>
  <si>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</si>
  <si>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</si>
  <si>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</si>
  <si>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</si>
  <si>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</si>
  <si>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</si>
  <si>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</si>
  <si>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</si>
  <si>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</si>
  <si>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</si>
  <si>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</si>
  <si>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</si>
  <si>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</si>
  <si>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</si>
  <si>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</si>
  <si>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</si>
  <si>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</si>
  <si>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</si>
  <si>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</si>
  <si>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</si>
  <si>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</si>
  <si>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</si>
  <si>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</si>
  <si>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</si>
  <si>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</si>
  <si>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</si>
  <si>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</si>
  <si>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</si>
  <si>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</si>
  <si>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</si>
  <si>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</si>
  <si>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</si>
  <si>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</si>
  <si>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</si>
  <si>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</si>
  <si>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</si>
  <si>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</si>
  <si>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</si>
  <si>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</si>
  <si>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</si>
  <si>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</si>
  <si>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</si>
  <si>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</si>
  <si>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</si>
  <si>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</si>
  <si>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</si>
  <si>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</si>
  <si>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</si>
  <si>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</si>
  <si>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</si>
  <si>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</si>
  <si>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</si>
  <si>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</si>
  <si>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</si>
  <si>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</si>
  <si>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</si>
  <si>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</si>
  <si>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</si>
  <si>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</si>
  <si>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</si>
  <si>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</si>
  <si>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</si>
  <si>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</si>
  <si>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</si>
  <si>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</si>
  <si>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</si>
  <si>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</si>
  <si>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</si>
  <si>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</si>
  <si>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</si>
  <si>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</si>
  <si>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</si>
  <si>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</si>
  <si>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</si>
  <si>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</si>
  <si>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</si>
  <si>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</si>
  <si>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</si>
  <si>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</si>
  <si>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</si>
  <si>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</si>
  <si>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</si>
  <si>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</si>
  <si>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</si>
  <si>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</si>
  <si>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</si>
  <si>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</si>
  <si>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</si>
  <si>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</si>
  <si>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</si>
  <si>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</si>
  <si>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</si>
  <si>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</si>
  <si>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</si>
  <si>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</si>
  <si>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</si>
  <si>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</si>
  <si>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</si>
  <si>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</si>
  <si>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</si>
  <si>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</si>
  <si>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</si>
  <si>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</si>
  <si>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</si>
  <si>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</si>
  <si>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</si>
  <si>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</si>
  <si>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</si>
  <si>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</si>
  <si>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</si>
  <si>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</si>
  <si>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</si>
  <si>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</si>
  <si>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</si>
  <si>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</si>
  <si>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</si>
  <si>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</si>
  <si>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</si>
  <si>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</si>
  <si>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</si>
  <si>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</si>
  <si>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</si>
  <si>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</si>
  <si>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</si>
  <si>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</si>
  <si>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</si>
  <si>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</si>
  <si>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</si>
  <si>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</si>
  <si>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</si>
  <si>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</si>
  <si>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</si>
  <si>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</si>
  <si>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</si>
  <si>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</si>
  <si>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</si>
  <si>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</si>
  <si>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</si>
  <si>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</si>
  <si>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</si>
  <si>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</si>
  <si>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</si>
  <si>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</si>
  <si>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</si>
  <si>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</si>
  <si>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</si>
  <si>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</si>
  <si>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</si>
  <si>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</si>
  <si>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</si>
  <si>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</si>
  <si>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</si>
  <si>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</si>
  <si>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</si>
  <si>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</si>
  <si>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</si>
  <si>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</si>
  <si>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</si>
  <si>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</si>
  <si>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</si>
  <si>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</si>
  <si>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</si>
  <si>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</si>
  <si>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</si>
  <si>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</si>
  <si>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</si>
  <si>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</si>
  <si>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</si>
  <si>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</si>
  <si>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</si>
  <si>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</si>
  <si>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</si>
  <si>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</si>
  <si>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</si>
  <si>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</si>
  <si>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</si>
  <si>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</si>
  <si>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</si>
  <si>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</si>
  <si>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</si>
  <si>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</si>
  <si>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</si>
  <si>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</si>
  <si>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</si>
  <si>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</si>
  <si>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</si>
  <si>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</si>
  <si>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</si>
  <si>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</si>
  <si>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</si>
  <si>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</si>
  <si>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</si>
  <si>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</si>
  <si>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</si>
  <si>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</si>
  <si>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</si>
  <si>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</si>
  <si>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</si>
  <si>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</si>
  <si>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</si>
  <si>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</si>
  <si>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</si>
  <si>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</si>
  <si>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</si>
  <si>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</si>
  <si>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</si>
  <si>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</si>
  <si>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</si>
  <si>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</si>
  <si>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</si>
  <si>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</si>
  <si>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</si>
  <si>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</si>
  <si>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</si>
  <si>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</si>
  <si>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</si>
  <si>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</si>
  <si>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</si>
  <si>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</si>
  <si>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</si>
  <si>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</si>
  <si>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</si>
  <si>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</si>
  <si>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</si>
  <si>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</si>
  <si>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</si>
  <si>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</si>
  <si>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</si>
  <si>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</si>
  <si>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</si>
  <si>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</si>
  <si>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</si>
  <si>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</si>
  <si>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</si>
  <si>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</si>
  <si>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</si>
  <si>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</si>
  <si>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</si>
  <si>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</si>
  <si>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</si>
  <si>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</si>
  <si>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</si>
  <si>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</si>
  <si>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</si>
  <si>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</si>
  <si>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</si>
  <si>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</si>
  <si>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</si>
  <si>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</si>
  <si>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</si>
  <si>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</si>
  <si>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</si>
  <si>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</si>
  <si>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</si>
  <si>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</si>
  <si>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</si>
  <si>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</si>
  <si>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</si>
  <si>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</si>
  <si>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</si>
  <si>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</si>
  <si>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</si>
  <si>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</si>
  <si>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</si>
  <si>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</si>
  <si>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</si>
  <si>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</si>
  <si>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</si>
  <si>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</si>
  <si>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</si>
  <si>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</si>
  <si>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</si>
  <si>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</si>
  <si>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</si>
  <si>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</si>
  <si>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</si>
  <si>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</si>
  <si>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</si>
  <si>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</si>
  <si>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</si>
  <si>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</si>
  <si>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</si>
  <si>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</si>
  <si>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</si>
  <si>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</si>
  <si>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</si>
  <si>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</si>
  <si>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</si>
  <si>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</si>
  <si>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</si>
  <si>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</si>
  <si>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</si>
  <si>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</si>
  <si>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</si>
  <si>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</si>
  <si>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</si>
  <si>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</si>
  <si>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</si>
  <si>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</si>
  <si>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</si>
  <si>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</si>
  <si>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</si>
  <si>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</si>
  <si>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</si>
  <si>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</si>
  <si>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</si>
  <si>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</si>
  <si>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</si>
  <si>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</si>
  <si>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</si>
  <si>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</si>
  <si>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</si>
  <si>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</si>
  <si>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</si>
  <si>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</si>
  <si>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</si>
  <si>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</si>
  <si>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</si>
  <si>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</si>
  <si>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</si>
  <si>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</si>
  <si>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</si>
  <si>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</si>
  <si>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</si>
  <si>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</si>
  <si>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</si>
  <si>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</si>
  <si>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</si>
  <si>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</si>
  <si>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</si>
  <si>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</si>
  <si>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</si>
  <si>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</si>
  <si>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</si>
  <si>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</si>
  <si>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</si>
  <si>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</si>
  <si>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</si>
  <si>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</si>
  <si>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</si>
  <si>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</si>
  <si>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</si>
  <si>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</si>
  <si>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</si>
  <si>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</si>
  <si>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</si>
  <si>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</si>
  <si>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</si>
  <si>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</si>
  <si>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</si>
  <si>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</si>
  <si>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</si>
  <si>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</si>
  <si>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</si>
  <si>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</si>
  <si>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</si>
  <si>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</si>
  <si>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</si>
  <si>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</si>
  <si>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</si>
  <si>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</si>
  <si>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</si>
  <si>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</si>
  <si>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</si>
  <si>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</si>
  <si>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</si>
  <si>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</si>
  <si>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</si>
  <si>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</si>
  <si>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</si>
  <si>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</si>
  <si>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</si>
  <si>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</si>
  <si>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</si>
  <si>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</si>
  <si>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</si>
  <si>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</si>
  <si>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</si>
  <si>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</si>
  <si>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</si>
  <si>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</si>
  <si>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</si>
  <si>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</si>
  <si>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</si>
  <si>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</si>
  <si>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</si>
  <si>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</si>
  <si>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</si>
  <si>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</si>
  <si>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</si>
  <si>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</si>
  <si>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</si>
  <si>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</si>
  <si>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</si>
  <si>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</si>
  <si>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</si>
  <si>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</si>
  <si>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</si>
  <si>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</si>
  <si>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</si>
  <si>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</si>
  <si>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</si>
  <si>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</si>
  <si>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</si>
  <si>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</si>
  <si>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</si>
  <si>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</si>
  <si>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</si>
  <si>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</si>
  <si>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</si>
  <si>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</si>
  <si>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</si>
  <si>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</si>
  <si>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</si>
  <si>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</si>
  <si>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</si>
  <si>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</si>
  <si>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</si>
  <si>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</si>
  <si>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</si>
  <si>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</si>
  <si>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</si>
  <si>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</si>
  <si>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</si>
  <si>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</si>
  <si>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</si>
  <si>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</si>
  <si>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</si>
  <si>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</si>
  <si>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</si>
  <si>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</si>
  <si>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</si>
  <si>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</si>
  <si>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</si>
  <si>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</si>
  <si>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</si>
  <si>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</si>
  <si>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</si>
  <si>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</si>
  <si>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</si>
  <si>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</si>
  <si>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</si>
  <si>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</si>
  <si>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</si>
  <si>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</si>
  <si>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</si>
  <si>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</si>
  <si>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</si>
  <si>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</si>
  <si>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</si>
  <si>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</si>
  <si>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</si>
  <si>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</si>
  <si>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</si>
  <si>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</si>
  <si>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</si>
  <si>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</si>
  <si>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</si>
  <si>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</si>
  <si>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</si>
  <si>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</si>
  <si>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</si>
  <si>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</si>
  <si>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</si>
  <si>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</si>
  <si>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</si>
  <si>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</si>
  <si>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</si>
  <si>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</si>
  <si>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</si>
  <si>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</si>
  <si>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</si>
  <si>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</si>
  <si>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</si>
  <si>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</si>
  <si>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</si>
  <si>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</si>
  <si>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</si>
  <si>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</si>
  <si>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</si>
  <si>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</si>
  <si>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</si>
  <si>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</si>
  <si>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</si>
  <si>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</si>
  <si>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</si>
  <si>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</si>
  <si>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</si>
  <si>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</si>
  <si>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</si>
  <si>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</si>
  <si>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</si>
  <si>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</si>
  <si>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</si>
  <si>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</si>
  <si>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</si>
  <si>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</si>
  <si>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</si>
  <si>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</si>
  <si>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</si>
  <si>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</si>
  <si>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</si>
  <si>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</si>
  <si>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</si>
  <si>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</si>
  <si>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</si>
  <si>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</si>
  <si>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</si>
  <si>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</si>
  <si>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</si>
  <si>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</si>
  <si>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</si>
  <si>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</si>
  <si>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</si>
  <si>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</si>
  <si>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</si>
  <si>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</si>
  <si>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</si>
  <si>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</si>
  <si>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</si>
  <si>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</si>
  <si>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</si>
  <si>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</si>
  <si>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</si>
  <si>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</si>
  <si>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</si>
  <si>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</si>
  <si>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</si>
  <si>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</si>
  <si>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</si>
  <si>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</si>
  <si>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</si>
  <si>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</si>
  <si>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</si>
  <si>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</si>
  <si>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</si>
  <si>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</si>
  <si>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</si>
  <si>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</si>
  <si>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</si>
  <si>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</si>
  <si>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</si>
  <si>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</si>
  <si>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</si>
  <si>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</si>
  <si>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</si>
  <si>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</si>
  <si>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</si>
  <si>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</si>
  <si>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</si>
  <si>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</si>
  <si>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</si>
  <si>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</si>
  <si>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</si>
  <si>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</si>
  <si>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</si>
  <si>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</si>
  <si>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</si>
  <si>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</si>
  <si>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</si>
  <si>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</si>
  <si>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</si>
  <si>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</si>
  <si>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</si>
  <si>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</si>
  <si>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</si>
  <si>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</si>
  <si>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</si>
  <si>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</si>
  <si>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</si>
  <si>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</si>
  <si>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</si>
  <si>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</si>
  <si>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</si>
  <si>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</si>
  <si>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</si>
  <si>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</si>
  <si>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</si>
  <si>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</si>
  <si>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</si>
  <si>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</si>
  <si>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</si>
  <si>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</si>
  <si>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</si>
  <si>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</si>
  <si>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</si>
  <si>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</si>
  <si>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</si>
  <si>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</si>
  <si>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</si>
  <si>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</si>
  <si>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</si>
  <si>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</si>
  <si>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</si>
  <si>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</si>
  <si>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</si>
  <si>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</si>
  <si>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</si>
  <si>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</si>
  <si>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</si>
  <si>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</si>
  <si>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</si>
  <si>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</si>
  <si>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</si>
  <si>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</si>
  <si>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</si>
  <si>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</si>
  <si>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</si>
  <si>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</si>
  <si>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</si>
  <si>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</si>
  <si>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</si>
  <si>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</si>
  <si>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</si>
  <si>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</si>
  <si>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</si>
  <si>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</si>
  <si>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</si>
  <si>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</si>
  <si>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</si>
  <si>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</si>
  <si>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</si>
  <si>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</si>
  <si>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</si>
  <si>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</si>
  <si>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</si>
  <si>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</si>
  <si>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</si>
  <si>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</si>
  <si>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</si>
  <si>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</si>
  <si>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</si>
  <si>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</si>
  <si>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</si>
  <si>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</si>
  <si>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</si>
  <si>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</si>
  <si>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</si>
  <si>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</si>
  <si>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</si>
  <si>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</si>
  <si>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</si>
  <si>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</si>
  <si>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</si>
  <si>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</si>
  <si>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</si>
  <si>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</si>
  <si>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</si>
  <si>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</si>
  <si>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</si>
  <si>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</si>
  <si>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</si>
  <si>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</si>
  <si>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</si>
  <si>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</si>
  <si>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</si>
  <si>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</si>
  <si>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</si>
  <si>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</si>
  <si>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</si>
  <si>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</si>
  <si>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</si>
  <si>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</si>
  <si>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</si>
  <si>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</si>
  <si>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</si>
  <si>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</si>
  <si>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</si>
  <si>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</si>
  <si>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</si>
  <si>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</si>
  <si>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</si>
  <si>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</si>
  <si>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</si>
  <si>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</si>
  <si>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</si>
  <si>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</si>
  <si>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</si>
  <si>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</si>
  <si>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</si>
  <si>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</si>
  <si>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</si>
  <si>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</si>
  <si>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</si>
  <si>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</si>
  <si>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</si>
  <si>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</si>
  <si>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</si>
  <si>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</si>
  <si>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</si>
  <si>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</si>
  <si>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</si>
  <si>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</si>
  <si>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</si>
  <si>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</si>
  <si>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</si>
  <si>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</si>
  <si>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</si>
  <si>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</si>
  <si>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</si>
  <si>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</si>
  <si>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</si>
  <si>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</si>
  <si>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</si>
  <si>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</si>
  <si>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</si>
  <si>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</si>
  <si>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</si>
  <si>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</si>
  <si>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</si>
  <si>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</si>
  <si>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</si>
  <si>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</si>
  <si>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</si>
  <si>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</si>
  <si>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</si>
  <si>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</si>
  <si>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</si>
  <si>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</si>
  <si>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</si>
  <si>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</si>
  <si>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</si>
  <si>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</si>
  <si>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</si>
  <si>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</si>
  <si>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</si>
  <si>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</si>
  <si>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</si>
  <si>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</si>
  <si>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</si>
  <si>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</si>
  <si>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</si>
  <si>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</si>
  <si>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</si>
  <si>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</si>
  <si>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</si>
  <si>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</si>
  <si>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</si>
  <si>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</si>
  <si>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</si>
  <si>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</si>
  <si>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</si>
  <si>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</si>
  <si>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</si>
  <si>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</si>
  <si>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</si>
  <si>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</si>
  <si>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</si>
  <si>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</si>
  <si>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</si>
  <si>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</si>
  <si>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</si>
  <si>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</si>
  <si>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</si>
  <si>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</si>
  <si>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</si>
  <si>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</si>
  <si>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</si>
  <si>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</si>
  <si>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</si>
  <si>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</si>
  <si>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</si>
  <si>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</si>
  <si>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</si>
  <si>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</si>
  <si>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</si>
  <si>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</si>
  <si>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</si>
  <si>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</si>
  <si>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</si>
  <si>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</si>
  <si>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</si>
  <si>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</si>
  <si>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</si>
  <si>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</si>
  <si>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</si>
  <si>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</si>
  <si>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</si>
  <si>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</si>
  <si>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</si>
  <si>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</si>
  <si>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</si>
  <si>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</si>
  <si>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</si>
  <si>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</si>
  <si>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</si>
  <si>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</si>
  <si>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</si>
  <si>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</si>
  <si>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</si>
  <si>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</si>
  <si>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</si>
  <si>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</si>
  <si>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</si>
  <si>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</si>
  <si>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</si>
  <si>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</si>
  <si>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</si>
  <si>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</si>
  <si>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</si>
  <si>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</si>
  <si>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</si>
  <si>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</si>
  <si>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</si>
  <si>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</si>
  <si>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</si>
  <si>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</si>
  <si>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</si>
  <si>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</si>
  <si>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</si>
  <si>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</si>
  <si>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</si>
  <si>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</si>
  <si>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</si>
  <si>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</si>
  <si>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</si>
  <si>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</si>
  <si>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</si>
  <si>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</si>
  <si>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</si>
  <si>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</si>
  <si>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</si>
  <si>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</si>
  <si>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</si>
  <si>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</si>
  <si>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</si>
  <si>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</si>
  <si>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</si>
  <si>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</si>
  <si>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</si>
  <si>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</si>
  <si>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</si>
  <si>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</si>
  <si>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</si>
  <si>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</si>
  <si>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</si>
  <si>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</si>
  <si>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</si>
  <si>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</si>
  <si>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</si>
  <si>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</si>
  <si>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</si>
  <si>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</si>
  <si>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</si>
  <si>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</si>
  <si>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</si>
  <si>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</si>
  <si>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</si>
  <si>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</si>
  <si>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</si>
  <si>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</si>
  <si>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</si>
  <si>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</si>
  <si>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</si>
  <si>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</si>
  <si>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</si>
  <si>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</si>
  <si>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</si>
  <si>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</si>
  <si>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</si>
  <si>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</si>
  <si>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</si>
  <si>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</si>
  <si>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</si>
  <si>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</si>
  <si>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</si>
  <si>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</si>
  <si>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</si>
  <si>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</si>
  <si>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</si>
  <si>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</si>
  <si>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</si>
  <si>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</si>
  <si>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</si>
  <si>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</si>
  <si>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</si>
  <si>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</si>
  <si>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</si>
  <si>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</si>
  <si>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</si>
  <si>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</si>
  <si>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</si>
  <si>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</si>
  <si>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</si>
  <si>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</si>
  <si>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</si>
  <si>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</si>
  <si>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</si>
  <si>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</si>
  <si>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</si>
  <si>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</si>
  <si>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</si>
  <si>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</si>
  <si>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</si>
  <si>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</si>
  <si>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</si>
  <si>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</si>
  <si>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</si>
  <si>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</si>
  <si>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</si>
  <si>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</si>
  <si>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</si>
  <si>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</si>
  <si>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</si>
  <si>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</si>
  <si>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</si>
  <si>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</si>
  <si>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</si>
  <si>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</si>
  <si>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</si>
  <si>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</si>
  <si>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</si>
  <si>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</si>
  <si>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</si>
  <si>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</si>
  <si>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</si>
  <si>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</si>
  <si>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</si>
  <si>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</si>
  <si>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</si>
  <si>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</si>
  <si>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</si>
  <si>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</si>
  <si>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</si>
  <si>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</si>
  <si>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</si>
  <si>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</si>
  <si>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</si>
  <si>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</si>
  <si>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</si>
  <si>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</si>
  <si>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</si>
  <si>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</si>
  <si>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</si>
  <si>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</si>
  <si>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</si>
  <si>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</si>
  <si>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</si>
  <si>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</si>
  <si>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</si>
  <si>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</si>
  <si>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</si>
  <si>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</si>
  <si>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</si>
  <si>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</si>
  <si>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</si>
  <si>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</si>
  <si>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</si>
  <si>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</si>
  <si>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</si>
  <si>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</si>
  <si>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</si>
  <si>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</si>
  <si>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</si>
  <si>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</si>
  <si>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</si>
  <si>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</si>
  <si>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</si>
  <si>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</si>
  <si>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</si>
  <si>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</si>
  <si>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</si>
  <si>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</si>
  <si>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</si>
  <si>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</si>
  <si>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</si>
  <si>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</si>
  <si>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</si>
  <si>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</si>
  <si>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</si>
  <si>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</si>
  <si>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</si>
  <si>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</si>
  <si>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</si>
  <si>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</si>
  <si>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</si>
  <si>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</si>
  <si>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</si>
  <si>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</si>
  <si>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</si>
  <si>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</si>
  <si>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</si>
  <si>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</si>
  <si>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</si>
  <si>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</si>
  <si>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</si>
  <si>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</si>
  <si>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</si>
  <si>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</si>
  <si>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</si>
  <si>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</si>
  <si>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</si>
  <si>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</si>
  <si>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</si>
  <si>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</si>
  <si>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</si>
  <si>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</si>
  <si>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</si>
  <si>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</si>
  <si>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</si>
  <si>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</si>
  <si>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</si>
  <si>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</si>
  <si>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</si>
  <si>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</si>
  <si>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</si>
  <si>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</si>
  <si>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</si>
  <si>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</si>
  <si>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</si>
  <si>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</si>
  <si>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</si>
  <si>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</si>
  <si>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</si>
  <si>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</si>
  <si>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</si>
  <si>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</si>
  <si>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</si>
  <si>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</si>
  <si>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</si>
  <si>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</si>
  <si>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</si>
  <si>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</si>
  <si>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</si>
  <si>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</si>
  <si>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</si>
  <si>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</si>
  <si>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</si>
  <si>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</si>
  <si>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</si>
  <si>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</si>
  <si>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</si>
  <si>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</si>
  <si>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</si>
  <si>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</si>
  <si>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</si>
  <si>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</si>
  <si>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</si>
  <si>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</si>
  <si>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</si>
  <si>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</si>
  <si>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</si>
  <si>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</si>
  <si>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</si>
  <si>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</si>
  <si>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</si>
  <si>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</si>
  <si>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</si>
  <si>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</si>
  <si>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</si>
  <si>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</si>
  <si>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</si>
  <si>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</si>
  <si>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</si>
  <si>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</si>
  <si>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</si>
  <si>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</si>
  <si>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</si>
  <si>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</si>
  <si>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</si>
  <si>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</si>
  <si>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</si>
  <si>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</si>
  <si>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</si>
  <si>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</si>
  <si>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</si>
  <si>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</si>
  <si>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</si>
  <si>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</si>
  <si>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</si>
  <si>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</si>
  <si>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</si>
  <si>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</si>
  <si>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</si>
  <si>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</si>
  <si>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</si>
  <si>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</si>
  <si>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</si>
  <si>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</si>
  <si>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</si>
  <si>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</si>
  <si>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</si>
  <si>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</si>
  <si>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</si>
  <si>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</si>
  <si>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</si>
  <si>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</si>
  <si>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</si>
  <si>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</si>
  <si>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</si>
  <si>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</si>
  <si>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</si>
  <si>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</si>
  <si>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</si>
  <si>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</si>
  <si>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</si>
  <si>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</si>
  <si>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</si>
  <si>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</si>
  <si>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</si>
  <si>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</si>
  <si>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</si>
  <si>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</si>
  <si>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</si>
  <si>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</si>
  <si>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</si>
  <si>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</si>
  <si>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</si>
  <si>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</si>
  <si>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</si>
  <si>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</si>
  <si>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</si>
  <si>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</si>
  <si>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</si>
  <si>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</si>
  <si>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</si>
  <si>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</si>
  <si>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</si>
  <si>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</si>
  <si>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</si>
  <si>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</si>
  <si>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</si>
  <si>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</si>
  <si>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</si>
  <si>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</si>
  <si>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</si>
  <si>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</si>
  <si>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</si>
  <si>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</si>
  <si>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</si>
  <si>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</si>
  <si>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</si>
  <si>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</si>
  <si>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</si>
  <si>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</si>
  <si>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</si>
  <si>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</si>
  <si>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</si>
  <si>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</si>
  <si>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</si>
  <si>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</si>
  <si>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</si>
  <si>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</si>
  <si>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</si>
  <si>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</si>
  <si>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</si>
  <si>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</si>
  <si>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</si>
  <si>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</si>
  <si>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</si>
  <si>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</si>
  <si>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</si>
  <si>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</si>
  <si>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</si>
  <si>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</si>
  <si>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</si>
  <si>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</si>
  <si>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</si>
  <si>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</si>
  <si>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</si>
  <si>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</si>
  <si>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</si>
  <si>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</si>
  <si>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</si>
  <si>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</si>
  <si>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</si>
  <si>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</si>
  <si>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</si>
  <si>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</si>
  <si>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</si>
  <si>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</si>
  <si>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</si>
  <si>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</si>
  <si>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</si>
  <si>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</si>
  <si>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</si>
  <si>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</si>
  <si>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</si>
  <si>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</si>
  <si>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</si>
  <si>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</si>
  <si>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</si>
  <si>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</si>
  <si>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</si>
  <si>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</si>
  <si>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</si>
  <si>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</si>
  <si>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</si>
  <si>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</si>
  <si>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</si>
  <si>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</si>
  <si>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</si>
  <si>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</si>
  <si>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</si>
  <si>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</si>
  <si>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</si>
  <si>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</si>
  <si>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</si>
  <si>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</si>
  <si>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</si>
  <si>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</si>
  <si>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</si>
  <si>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</si>
  <si>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</si>
  <si>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</si>
  <si>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</si>
  <si>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</si>
  <si>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</si>
  <si>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</si>
  <si>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</si>
  <si>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</si>
  <si>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</si>
  <si>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</si>
  <si>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</si>
  <si>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</si>
  <si>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</si>
  <si>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</si>
  <si>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</si>
  <si>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</si>
  <si>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</si>
  <si>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</si>
  <si>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</si>
  <si>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</si>
  <si>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</si>
  <si>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</si>
  <si>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</si>
  <si>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</si>
  <si>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</si>
  <si>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</si>
  <si>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</si>
  <si>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</si>
  <si>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</si>
  <si>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</si>
  <si>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</si>
  <si>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</si>
  <si>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</si>
  <si>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</si>
  <si>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</si>
  <si>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</si>
  <si>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</si>
  <si>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</si>
  <si>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</si>
  <si>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</si>
  <si>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</si>
  <si>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</si>
  <si>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</si>
  <si>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</si>
  <si>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</si>
  <si>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</si>
  <si>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</si>
  <si>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</si>
  <si>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</si>
  <si>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</si>
  <si>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</si>
  <si>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</si>
  <si>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</si>
  <si>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</si>
  <si>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</si>
  <si>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</si>
  <si>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</si>
  <si>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</si>
  <si>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</si>
  <si>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</si>
  <si>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</si>
  <si>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</si>
  <si>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</si>
  <si>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</si>
  <si>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</si>
  <si>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</si>
  <si>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</si>
  <si>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</si>
  <si>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</si>
  <si>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</si>
  <si>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</si>
  <si>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</si>
  <si>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</si>
  <si>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</si>
  <si>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</si>
  <si>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</si>
  <si>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</si>
  <si>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</si>
  <si>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</si>
  <si>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</si>
  <si>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</si>
  <si>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</si>
  <si>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</si>
  <si>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</si>
  <si>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</si>
  <si>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</si>
  <si>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</si>
  <si>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</si>
  <si>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</si>
  <si>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</si>
  <si>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</si>
  <si>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</si>
  <si>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</si>
  <si>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</si>
  <si>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</si>
  <si>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</si>
  <si>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</si>
  <si>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</si>
  <si>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</si>
  <si>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</si>
  <si>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</si>
  <si>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</si>
  <si>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</si>
  <si>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</si>
  <si>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</si>
  <si>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</si>
  <si>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</si>
  <si>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</si>
  <si>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</si>
  <si>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</si>
  <si>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</si>
  <si>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</si>
  <si>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</si>
  <si>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</si>
  <si>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</si>
  <si>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</si>
  <si>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</si>
  <si>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</si>
  <si>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</si>
  <si>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</si>
  <si>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</si>
  <si>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</si>
  <si>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</si>
  <si>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</si>
  <si>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</si>
  <si>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</si>
  <si>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</si>
  <si>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</si>
  <si>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</si>
  <si>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</si>
  <si>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</si>
  <si>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</si>
  <si>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</si>
  <si>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</si>
  <si>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</si>
  <si>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</si>
  <si>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</si>
  <si>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</si>
  <si>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</si>
  <si>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</si>
  <si>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</si>
  <si>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</si>
  <si>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</si>
  <si>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</si>
  <si>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</si>
  <si>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</si>
  <si>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</si>
  <si>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</si>
  <si>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</si>
  <si>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</si>
  <si>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</si>
  <si>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</si>
  <si>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</si>
  <si>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</si>
  <si>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</si>
  <si>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</si>
  <si>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</si>
  <si>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</si>
  <si>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</si>
  <si>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</si>
  <si>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</si>
  <si>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</si>
  <si>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</si>
  <si>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</si>
  <si>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</si>
  <si>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</si>
  <si>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</si>
  <si>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</si>
  <si>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</si>
  <si>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</si>
  <si>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</si>
  <si>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</si>
  <si>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</si>
  <si>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</si>
  <si>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</si>
  <si>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</si>
  <si>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</si>
  <si>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</si>
  <si>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</si>
  <si>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</si>
  <si>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</si>
  <si>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</si>
  <si>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</si>
  <si>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</si>
  <si>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</si>
  <si>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</si>
  <si>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</si>
  <si>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</si>
  <si>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</si>
  <si>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</si>
  <si>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</si>
  <si>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</si>
  <si>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</si>
  <si>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</si>
  <si>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</si>
  <si>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</si>
  <si>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</si>
  <si>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</si>
  <si>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</si>
  <si>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</si>
  <si>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</si>
  <si>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</si>
  <si>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</si>
  <si>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</si>
  <si>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</si>
  <si>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</si>
  <si>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</si>
  <si>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</si>
  <si>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</si>
  <si>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</si>
  <si>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</si>
  <si>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</si>
  <si>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</si>
  <si>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</si>
  <si>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</si>
  <si>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</si>
  <si>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</si>
  <si>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</si>
  <si>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</si>
  <si>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</si>
  <si>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</si>
  <si>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</si>
  <si>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</si>
  <si>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</si>
  <si>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</si>
  <si>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</si>
  <si>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</si>
  <si>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</si>
  <si>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</si>
  <si>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</si>
  <si>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</si>
  <si>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</si>
  <si>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</si>
  <si>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</si>
  <si>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</si>
  <si>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</si>
  <si>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</si>
  <si>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</si>
  <si>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</si>
  <si>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</si>
  <si>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</si>
  <si>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</si>
  <si>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</si>
  <si>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</si>
  <si>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</si>
  <si>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</si>
  <si>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</si>
  <si>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</si>
  <si>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</si>
  <si>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</si>
  <si>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</si>
  <si>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</si>
  <si>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</si>
  <si>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</si>
  <si>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</si>
  <si>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</si>
  <si>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</si>
  <si>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</si>
  <si>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</si>
  <si>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</si>
  <si>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</si>
  <si>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</si>
  <si>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</si>
  <si>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</si>
  <si>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</si>
  <si>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</si>
  <si>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</si>
  <si>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</si>
  <si>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</si>
  <si>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</si>
  <si>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</si>
  <si>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</si>
  <si>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</si>
  <si>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</si>
  <si>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</si>
  <si>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</si>
  <si>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</si>
  <si>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</si>
  <si>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</si>
  <si>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</si>
  <si>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</si>
  <si>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</si>
  <si>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</si>
  <si>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</si>
  <si>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</si>
  <si>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</si>
  <si>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</si>
  <si>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</si>
  <si>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</si>
  <si>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</si>
  <si>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</si>
  <si>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</si>
  <si>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</si>
  <si>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</si>
  <si>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</si>
  <si>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</si>
  <si>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</si>
  <si>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</si>
  <si>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</si>
  <si>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</si>
  <si>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</si>
  <si>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</si>
  <si>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</si>
  <si>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</si>
  <si>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</si>
  <si>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</si>
  <si>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</si>
  <si>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</si>
  <si>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</si>
  <si>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</si>
  <si>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</si>
  <si>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</si>
  <si>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</si>
  <si>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</si>
  <si>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</si>
  <si>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</si>
  <si>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</si>
  <si>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</si>
  <si>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</si>
  <si>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</si>
  <si>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</si>
  <si>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</si>
  <si>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</si>
  <si>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</si>
  <si>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</si>
  <si>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</si>
  <si>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</si>
  <si>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</si>
  <si>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</si>
  <si>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</si>
  <si>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</si>
  <si>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</si>
  <si>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</si>
  <si>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</si>
  <si>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</si>
  <si>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</si>
  <si>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</si>
  <si>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</si>
  <si>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</si>
  <si>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</si>
  <si>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</si>
  <si>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</si>
  <si>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</si>
  <si>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</si>
  <si>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</si>
  <si>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</si>
  <si>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</si>
  <si>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</si>
  <si>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</si>
  <si>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</si>
  <si>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</si>
  <si>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</si>
  <si>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</si>
  <si>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</si>
  <si>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</si>
  <si>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</si>
  <si>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</si>
  <si>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</si>
  <si>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</si>
  <si>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</si>
  <si>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</si>
  <si>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</si>
  <si>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</si>
  <si>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</si>
  <si>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</si>
  <si>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</si>
  <si>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</si>
  <si>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</si>
  <si>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</si>
  <si>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</si>
  <si>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</si>
  <si>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</si>
  <si>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</si>
  <si>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</si>
  <si>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</si>
  <si>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</si>
  <si>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</si>
  <si>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</si>
  <si>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</si>
  <si>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</si>
  <si>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</si>
  <si>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</si>
  <si>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</si>
  <si>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</si>
  <si>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</si>
  <si>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</si>
  <si>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</si>
  <si>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</si>
  <si>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</si>
  <si>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</si>
  <si>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</si>
  <si>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</si>
  <si>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</si>
  <si>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</si>
  <si>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</si>
  <si>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</si>
  <si>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</si>
  <si>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</si>
  <si>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</si>
  <si>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</si>
  <si>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</si>
  <si>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</si>
  <si>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</si>
  <si>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</si>
  <si>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</si>
  <si>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</si>
  <si>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</si>
  <si>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</si>
  <si>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</si>
  <si>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</si>
  <si>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</si>
  <si>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</si>
  <si>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</si>
  <si>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</si>
  <si>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</si>
  <si>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</si>
  <si>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</si>
  <si>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</si>
  <si>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</si>
  <si>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</si>
  <si>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</si>
  <si>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</si>
  <si>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</si>
  <si>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</si>
  <si>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</si>
  <si>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</si>
  <si>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</si>
  <si>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</si>
  <si>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</si>
  <si>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</si>
  <si>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</si>
  <si>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</si>
  <si>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</si>
  <si>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</si>
  <si>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</si>
  <si>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</si>
  <si>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</si>
  <si>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</si>
  <si>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</si>
  <si>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</si>
  <si>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</si>
  <si>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</si>
  <si>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</si>
  <si>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</si>
  <si>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</si>
  <si>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</si>
  <si>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</si>
  <si>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</si>
  <si>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</si>
  <si>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</si>
  <si>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</si>
  <si>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</si>
  <si>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</si>
  <si>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</si>
  <si>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</si>
  <si>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</si>
  <si>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</si>
  <si>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</si>
  <si>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</si>
  <si>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</si>
  <si>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</si>
  <si>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</si>
  <si>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</si>
  <si>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</si>
  <si>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</si>
  <si>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</si>
  <si>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</si>
  <si>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</si>
  <si>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</si>
  <si>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</si>
  <si>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</si>
  <si>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</si>
  <si>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</si>
  <si>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</si>
  <si>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</si>
  <si>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</si>
  <si>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</si>
  <si>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</si>
  <si>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</si>
  <si>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</si>
  <si>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</si>
  <si>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</si>
  <si>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</si>
  <si>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</si>
  <si>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</si>
  <si>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</si>
  <si>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</si>
  <si>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</si>
  <si>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</si>
  <si>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</si>
  <si>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</si>
  <si>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</si>
  <si>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</si>
  <si>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</si>
  <si>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</si>
  <si>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</si>
  <si>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</si>
  <si>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</si>
  <si>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</si>
  <si>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</si>
  <si>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</si>
  <si>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</si>
  <si>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</si>
  <si>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</si>
  <si>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</si>
  <si>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</si>
  <si>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</si>
  <si>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</si>
  <si>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</si>
  <si>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</si>
  <si>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</si>
  <si>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</si>
  <si>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</si>
  <si>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</si>
  <si>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</si>
  <si>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</si>
  <si>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</si>
  <si>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</si>
  <si>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</si>
  <si>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</si>
  <si>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</si>
  <si>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</si>
  <si>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</si>
  <si>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</si>
  <si>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</si>
  <si>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</si>
  <si>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</si>
  <si>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</si>
  <si>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</si>
  <si>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</si>
  <si>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</si>
  <si>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</si>
  <si>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</si>
  <si>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</si>
  <si>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</si>
  <si>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</si>
  <si>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</si>
  <si>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</si>
  <si>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</si>
  <si>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</si>
  <si>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</si>
  <si>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</si>
  <si>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</si>
  <si>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</si>
  <si>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</si>
  <si>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</si>
  <si>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</si>
  <si>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</si>
  <si>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</si>
  <si>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</si>
  <si>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</si>
  <si>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</si>
  <si>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</si>
  <si>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</si>
  <si>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</si>
  <si>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</si>
  <si>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</si>
  <si>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</si>
  <si>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</si>
  <si>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</si>
  <si>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</si>
  <si>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</si>
  <si>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</si>
  <si>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</si>
  <si>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</si>
  <si>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</si>
  <si>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</si>
  <si>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</si>
  <si>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</si>
  <si>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</si>
  <si>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</si>
  <si>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</si>
  <si>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</si>
  <si>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</si>
  <si>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</si>
  <si>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</si>
  <si>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</si>
  <si>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</si>
  <si>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</si>
  <si>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</si>
  <si>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</si>
  <si>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</si>
  <si>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</si>
  <si>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</si>
  <si>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</si>
  <si>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</si>
  <si>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</si>
  <si>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</si>
  <si>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</si>
  <si>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</si>
  <si>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</si>
  <si>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</si>
  <si>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</si>
  <si>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</si>
  <si>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</si>
  <si>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</si>
  <si>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</si>
  <si>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</si>
  <si>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</si>
  <si>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</si>
  <si>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</si>
  <si>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</si>
  <si>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</si>
  <si>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</si>
  <si>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</si>
  <si>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</si>
  <si>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</si>
  <si>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</si>
  <si>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</si>
  <si>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</si>
  <si>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</si>
  <si>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</si>
  <si>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</si>
  <si>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</si>
  <si>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</si>
  <si>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</si>
  <si>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</si>
  <si>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</si>
  <si>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</si>
  <si>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</si>
  <si>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</si>
  <si>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</si>
  <si>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</si>
  <si>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</si>
  <si>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</si>
  <si>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</si>
  <si>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</si>
  <si>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</si>
  <si>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</si>
  <si>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</si>
  <si>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</si>
  <si>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</si>
  <si>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</si>
  <si>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</si>
  <si>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</si>
  <si>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</si>
  <si>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</si>
  <si>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</si>
  <si>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</si>
  <si>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</si>
  <si>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</si>
  <si>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</si>
  <si>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</si>
  <si>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</si>
  <si>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</si>
  <si>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</si>
  <si>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</si>
  <si>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</si>
  <si>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</si>
  <si>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</si>
  <si>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</si>
  <si>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</si>
  <si>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</si>
  <si>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</si>
  <si>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</si>
  <si>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</si>
  <si>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</si>
  <si>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</si>
  <si>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</si>
  <si>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</si>
  <si>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</si>
  <si>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</si>
  <si>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</si>
  <si>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</si>
  <si>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</si>
  <si>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</si>
  <si>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</si>
  <si>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</si>
  <si>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</si>
  <si>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</si>
  <si>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</si>
  <si>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</si>
  <si>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</si>
  <si>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</si>
  <si>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</si>
  <si>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</si>
  <si>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</si>
  <si>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</si>
  <si>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</si>
  <si>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</si>
  <si>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</si>
  <si>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</si>
  <si>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</si>
  <si>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</si>
  <si>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</si>
  <si>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</si>
  <si>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</si>
  <si>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</si>
  <si>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</si>
  <si>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</si>
  <si>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</si>
  <si>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</si>
  <si>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</si>
  <si>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</si>
  <si>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</si>
  <si>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</si>
  <si>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</si>
  <si>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</si>
  <si>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</si>
  <si>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</si>
  <si>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</si>
  <si>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</si>
  <si>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</si>
  <si>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</si>
  <si>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</si>
  <si>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</si>
  <si>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</si>
  <si>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</si>
  <si>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</si>
  <si>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</si>
  <si>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</si>
  <si>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</si>
  <si>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</si>
  <si>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</si>
  <si>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</si>
  <si>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</si>
  <si>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</si>
  <si>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</si>
  <si>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</si>
  <si>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</si>
  <si>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</si>
  <si>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</si>
  <si>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</si>
  <si>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</si>
  <si>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</si>
  <si>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</si>
  <si>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</si>
  <si>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</si>
  <si>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</si>
  <si>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</si>
  <si>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</si>
  <si>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</si>
  <si>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</si>
  <si>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</si>
  <si>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</si>
  <si>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</si>
  <si>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</si>
  <si>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</si>
  <si>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</si>
  <si>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</si>
  <si>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</si>
  <si>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</si>
  <si>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</si>
  <si>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</si>
  <si>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</si>
  <si>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</si>
  <si>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</si>
  <si>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</si>
  <si>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</si>
  <si>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</si>
  <si>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</si>
  <si>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</si>
  <si>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</si>
  <si>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</si>
  <si>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</si>
  <si>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</si>
  <si>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</si>
  <si>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</si>
  <si>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</si>
  <si>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</si>
  <si>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</si>
  <si>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</si>
  <si>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</si>
  <si>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</si>
  <si>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</si>
  <si>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</si>
  <si>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</si>
  <si>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</si>
  <si>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</si>
  <si>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</si>
  <si>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</si>
  <si>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</si>
  <si>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</si>
  <si>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</si>
  <si>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</si>
  <si>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</si>
  <si>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</si>
  <si>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</si>
  <si>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</si>
  <si>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</si>
  <si>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</si>
  <si>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</si>
  <si>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</si>
  <si>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</si>
  <si>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</si>
  <si>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</si>
  <si>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</si>
  <si>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</si>
  <si>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</si>
  <si>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</si>
  <si>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</si>
  <si>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</si>
  <si>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</si>
  <si>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</si>
  <si>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</si>
  <si>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</si>
  <si>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</si>
  <si>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</si>
  <si>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</si>
  <si>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</si>
  <si>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</si>
  <si>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</si>
  <si>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</si>
  <si>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</si>
  <si>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</si>
  <si>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</si>
  <si>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</si>
  <si>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</si>
  <si>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</si>
  <si>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</si>
  <si>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</si>
  <si>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</si>
  <si>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</si>
  <si>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</si>
  <si>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</si>
  <si>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</si>
  <si>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</si>
  <si>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</si>
  <si>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</si>
  <si>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</si>
  <si>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</si>
  <si>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</si>
  <si>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</si>
  <si>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</si>
  <si>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</si>
  <si>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</si>
  <si>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</si>
  <si>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</si>
  <si>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</si>
  <si>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</si>
  <si>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</si>
  <si>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</si>
  <si>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</si>
  <si>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</si>
  <si>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</si>
  <si>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</si>
  <si>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</si>
  <si>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</si>
  <si>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</si>
  <si>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</si>
  <si>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</si>
  <si>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</si>
  <si>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</si>
  <si>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</si>
  <si>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</si>
  <si>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</si>
  <si>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</si>
  <si>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</si>
  <si>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</si>
  <si>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</si>
  <si>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</si>
  <si>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</si>
  <si>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</si>
  <si>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</si>
  <si>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</si>
  <si>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</si>
  <si>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</si>
  <si>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</si>
  <si>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</si>
  <si>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</si>
  <si>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</si>
  <si>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</si>
  <si>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</si>
  <si>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</si>
  <si>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</si>
  <si>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</si>
  <si>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</si>
  <si>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</si>
  <si>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</si>
  <si>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</si>
  <si>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</si>
  <si>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</si>
  <si>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</si>
  <si>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</si>
  <si>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</si>
  <si>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</si>
  <si>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</si>
  <si>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</si>
  <si>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</si>
  <si>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</si>
  <si>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</si>
  <si>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</si>
  <si>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</si>
  <si>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</si>
  <si>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</si>
  <si>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</si>
  <si>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</si>
  <si>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</si>
  <si>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</si>
  <si>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</si>
  <si>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</si>
  <si>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</si>
  <si>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</si>
  <si>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</si>
  <si>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</si>
  <si>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</si>
  <si>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</si>
  <si>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</si>
  <si>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</si>
  <si>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</si>
  <si>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</si>
  <si>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</si>
  <si>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</si>
  <si>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</si>
  <si>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</si>
  <si>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</si>
  <si>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</si>
  <si>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</si>
  <si>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</si>
  <si>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</si>
  <si>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</si>
  <si>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</si>
  <si>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</si>
  <si>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</si>
  <si>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</si>
  <si>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</si>
  <si>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</si>
  <si>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</si>
  <si>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</si>
  <si>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</si>
  <si>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</si>
  <si>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</si>
  <si>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</si>
  <si>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</si>
  <si>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</si>
  <si>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</si>
  <si>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</si>
  <si>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</si>
  <si>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</si>
  <si>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</si>
  <si>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</si>
  <si>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</si>
  <si>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</si>
  <si>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</si>
  <si>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</si>
  <si>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</si>
  <si>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</si>
  <si>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</si>
  <si>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</si>
  <si>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</si>
  <si>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</si>
  <si>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</si>
  <si>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</si>
  <si>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</si>
  <si>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</si>
  <si>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</si>
  <si>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</si>
  <si>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</si>
  <si>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</si>
  <si>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</si>
  <si>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</si>
  <si>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</si>
  <si>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</si>
  <si>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</si>
  <si>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</si>
  <si>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</si>
  <si>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</si>
  <si>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</si>
  <si>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</si>
  <si>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</si>
  <si>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</si>
  <si>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</si>
  <si>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</si>
  <si>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</si>
  <si>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</si>
  <si>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</si>
  <si>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</si>
  <si>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</si>
  <si>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</si>
  <si>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</si>
  <si>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</si>
  <si>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</si>
  <si>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</si>
  <si>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</si>
  <si>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</si>
  <si>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</si>
  <si>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</si>
  <si>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</si>
  <si>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</si>
  <si>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</si>
  <si>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</si>
  <si>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</si>
  <si>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</si>
  <si>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</si>
  <si>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</si>
  <si>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</si>
  <si>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</si>
  <si>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</si>
  <si>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</si>
  <si>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</si>
  <si>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</si>
  <si>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</si>
  <si>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</si>
  <si>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</si>
  <si>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</si>
  <si>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</si>
  <si>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</si>
  <si>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</si>
  <si>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</si>
  <si>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</si>
  <si>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</si>
  <si>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</si>
  <si>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</si>
  <si>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</si>
  <si>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</si>
  <si>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</si>
  <si>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</si>
  <si>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</si>
  <si>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</si>
  <si>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</si>
  <si>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</si>
  <si>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</si>
  <si>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</si>
  <si>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</si>
  <si>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</si>
  <si>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</si>
  <si>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</si>
  <si>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</si>
  <si>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</si>
  <si>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</si>
  <si>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</si>
  <si>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</si>
  <si>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</si>
  <si>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</si>
  <si>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</si>
  <si>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</si>
  <si>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</si>
  <si>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</si>
  <si>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</si>
  <si>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</si>
  <si>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</si>
  <si>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</si>
  <si>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</si>
  <si>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</si>
  <si>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</si>
  <si>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</si>
  <si>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</si>
  <si>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</si>
  <si>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</si>
  <si>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</si>
  <si>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</si>
  <si>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</si>
  <si>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</si>
  <si>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</si>
  <si>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</si>
  <si>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</si>
  <si>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</si>
  <si>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</si>
  <si>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</si>
  <si>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</si>
  <si>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</si>
  <si>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</si>
  <si>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</si>
  <si>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</si>
  <si>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</si>
  <si>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</si>
  <si>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</si>
  <si>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</si>
  <si>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</si>
  <si>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</si>
  <si>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</si>
  <si>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</si>
  <si>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</si>
  <si>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</si>
  <si>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</si>
  <si>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</si>
  <si>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</si>
  <si>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</si>
  <si>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</si>
  <si>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</si>
  <si>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</si>
  <si>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</si>
  <si>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</si>
  <si>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</si>
  <si>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</si>
  <si>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</si>
  <si>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</si>
  <si>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</si>
  <si>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</si>
  <si>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</si>
  <si>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</si>
  <si>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</si>
  <si>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</si>
  <si>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</si>
  <si>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</si>
  <si>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</si>
  <si>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</si>
  <si>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</si>
  <si>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</si>
  <si>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</si>
  <si>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</si>
  <si>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</si>
  <si>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</si>
  <si>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</si>
  <si>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</si>
  <si>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</si>
  <si>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</si>
  <si>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</si>
  <si>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</si>
  <si>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</si>
  <si>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</si>
  <si>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</si>
  <si>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</si>
  <si>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</si>
  <si>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</si>
  <si>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</si>
  <si>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</si>
  <si>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</si>
  <si>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</si>
  <si>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</si>
  <si>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</si>
  <si>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</si>
  <si>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</si>
  <si>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</si>
  <si>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</si>
  <si>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</si>
  <si>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</si>
  <si>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</si>
  <si>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</si>
  <si>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</si>
  <si>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</si>
  <si>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</si>
  <si>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</si>
  <si>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</si>
  <si>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</si>
  <si>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</si>
  <si>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</si>
  <si>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</si>
  <si>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</si>
  <si>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</si>
  <si>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</si>
  <si>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</si>
  <si>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</si>
  <si>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</si>
  <si>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</si>
  <si>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</si>
  <si>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</si>
  <si>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</si>
  <si>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</si>
  <si>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</si>
  <si>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</si>
  <si>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</si>
  <si>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</si>
  <si>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</si>
  <si>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</si>
  <si>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</si>
  <si>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</si>
  <si>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</si>
  <si>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</si>
  <si>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</si>
  <si>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</si>
  <si>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</si>
  <si>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</si>
  <si>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</si>
  <si>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</si>
  <si>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</si>
  <si>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</si>
  <si>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</si>
  <si>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</si>
  <si>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</si>
  <si>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</si>
  <si>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</si>
  <si>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</si>
  <si>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</si>
  <si>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</si>
  <si>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</si>
  <si>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</si>
  <si>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</si>
  <si>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</si>
  <si>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</si>
  <si>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</si>
  <si>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</si>
  <si>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</si>
  <si>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</si>
  <si>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</si>
  <si>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</si>
  <si>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</si>
  <si>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</si>
  <si>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</si>
  <si>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</si>
  <si>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</si>
  <si>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</si>
  <si>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</si>
  <si>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</si>
  <si>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</si>
  <si>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</si>
  <si>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</si>
  <si>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</si>
  <si>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</si>
  <si>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</si>
  <si>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</si>
  <si>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</si>
  <si>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</si>
  <si>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</si>
  <si>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</si>
  <si>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</si>
  <si>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</si>
  <si>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</si>
  <si>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</si>
  <si>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</si>
  <si>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</si>
  <si>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</si>
  <si>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</si>
  <si>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</si>
  <si>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</si>
  <si>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</si>
  <si>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</si>
  <si>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</si>
  <si>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</si>
  <si>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</si>
  <si>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</si>
  <si>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</si>
  <si>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</si>
  <si>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</si>
  <si>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</si>
  <si>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</si>
  <si>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</si>
  <si>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</si>
  <si>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</si>
  <si>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</si>
  <si>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</si>
  <si>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</si>
  <si>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</si>
  <si>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</si>
  <si>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</si>
  <si>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</si>
  <si>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</si>
  <si>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</si>
  <si>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</si>
  <si>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</si>
  <si>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</si>
  <si>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</si>
  <si>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</si>
  <si>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</si>
  <si>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</si>
  <si>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</si>
  <si>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</si>
  <si>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</si>
  <si>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</si>
  <si>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</si>
  <si>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</si>
  <si>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</si>
  <si>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</si>
  <si>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</si>
  <si>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</si>
  <si>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</si>
  <si>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</si>
  <si>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</si>
  <si>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</si>
  <si>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</si>
  <si>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</si>
  <si>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</si>
  <si>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</si>
  <si>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</si>
  <si>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</si>
  <si>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</si>
  <si>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</si>
  <si>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</si>
  <si>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</si>
  <si>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</si>
  <si>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</si>
  <si>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</si>
  <si>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</si>
  <si>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</si>
  <si>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</si>
  <si>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</si>
  <si>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</si>
  <si>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</si>
  <si>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</si>
  <si>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</si>
  <si>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</si>
  <si>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</si>
  <si>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</si>
  <si>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</si>
  <si>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</si>
  <si>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</si>
  <si>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</si>
  <si>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</si>
  <si>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</si>
  <si>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</si>
  <si>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</si>
  <si>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</si>
  <si>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</si>
  <si>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</si>
  <si>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</si>
  <si>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</si>
  <si>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</si>
  <si>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</si>
  <si>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</si>
  <si>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</si>
  <si>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</si>
  <si>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</si>
  <si>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</si>
  <si>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</si>
  <si>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</si>
  <si>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</si>
  <si>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</si>
  <si>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</si>
  <si>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</si>
  <si>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</si>
  <si>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</si>
  <si>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</si>
  <si>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</si>
  <si>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</si>
  <si>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</si>
  <si>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</si>
  <si>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</si>
  <si>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</si>
  <si>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</si>
  <si>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</si>
  <si>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</si>
  <si>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</si>
  <si>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</si>
  <si>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</si>
  <si>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</si>
  <si>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</si>
  <si>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</si>
  <si>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</si>
  <si>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</si>
  <si>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</si>
  <si>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</si>
  <si>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</si>
  <si>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</si>
  <si>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</si>
  <si>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</si>
  <si>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</si>
  <si>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</si>
  <si>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</si>
  <si>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</si>
  <si>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</si>
  <si>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</si>
  <si>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</si>
  <si>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</si>
  <si>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</si>
  <si>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</si>
  <si>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</si>
  <si>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</si>
  <si>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</si>
  <si>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</si>
  <si>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</si>
  <si>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</si>
  <si>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</si>
  <si>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</si>
  <si>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</si>
  <si>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</si>
  <si>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</si>
  <si>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</si>
  <si>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</si>
  <si>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</si>
  <si>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</si>
  <si>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</si>
  <si>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</si>
  <si>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</si>
  <si>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</si>
  <si>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</si>
  <si>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</si>
  <si>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</si>
  <si>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</si>
  <si>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</si>
  <si>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</si>
  <si>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</si>
  <si>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</si>
  <si>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</si>
  <si>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</si>
  <si>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</si>
  <si>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</si>
  <si>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</si>
  <si>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</si>
  <si>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</si>
  <si>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</si>
  <si>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</si>
  <si>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</si>
  <si>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</si>
  <si>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</si>
  <si>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</si>
  <si>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</si>
  <si>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</si>
  <si>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</si>
  <si>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</si>
  <si>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</si>
  <si>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</si>
  <si>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</si>
  <si>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</si>
  <si>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</si>
  <si>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</si>
  <si>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</si>
  <si>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</si>
  <si>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</si>
  <si>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</si>
  <si>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</si>
  <si>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</si>
  <si>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</si>
  <si>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</si>
  <si>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</si>
  <si>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</si>
  <si>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</si>
  <si>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</si>
  <si>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</si>
  <si>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</si>
  <si>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</si>
  <si>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</si>
  <si>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</si>
  <si>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</si>
  <si>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</si>
  <si>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</si>
  <si>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</si>
  <si>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</si>
  <si>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</si>
  <si>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</si>
  <si>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</si>
  <si>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</si>
  <si>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</si>
  <si>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</si>
  <si>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</si>
  <si>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</si>
  <si>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</si>
  <si>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</si>
  <si>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</si>
  <si>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</si>
  <si>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</si>
  <si>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</si>
  <si>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</si>
  <si>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</si>
  <si>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</si>
  <si>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</si>
  <si>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</si>
  <si>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</si>
  <si>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</si>
  <si>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</si>
  <si>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</si>
  <si>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</si>
  <si>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</si>
  <si>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</si>
  <si>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</si>
  <si>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</si>
  <si>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</si>
  <si>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</si>
  <si>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</si>
  <si>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</si>
  <si>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</si>
  <si>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</si>
  <si>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</si>
  <si>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</si>
  <si>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</si>
  <si>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</si>
  <si>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</si>
  <si>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</si>
  <si>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</si>
  <si>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</si>
  <si>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</si>
  <si>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</si>
  <si>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</si>
  <si>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</si>
  <si>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</si>
  <si>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</si>
  <si>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</si>
  <si>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</si>
  <si>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</si>
  <si>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</si>
  <si>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</si>
  <si>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</si>
  <si>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</si>
  <si>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</si>
  <si>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</si>
  <si>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</si>
  <si>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</si>
  <si>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</si>
  <si>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</si>
  <si>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</si>
  <si>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</si>
  <si>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</si>
  <si>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</si>
  <si>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</si>
  <si>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</si>
  <si>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</si>
  <si>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</si>
  <si>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</si>
  <si>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</si>
  <si>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</si>
  <si>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</si>
  <si>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</si>
  <si>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</si>
  <si>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</si>
  <si>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</si>
  <si>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</si>
  <si>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</si>
  <si>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</si>
  <si>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</si>
  <si>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</si>
  <si>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</si>
  <si>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</si>
  <si>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</si>
  <si>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</si>
  <si>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</si>
  <si>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</si>
  <si>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</si>
  <si>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</si>
  <si>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</si>
  <si>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</si>
  <si>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</si>
  <si>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</si>
  <si>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</si>
  <si>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</si>
  <si>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</si>
  <si>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</si>
  <si>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</si>
  <si>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</si>
  <si>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</si>
  <si>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</si>
  <si>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</si>
  <si>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</si>
  <si>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</si>
  <si>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</si>
  <si>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</si>
  <si>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</si>
  <si>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</si>
  <si>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</si>
  <si>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</si>
  <si>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</si>
  <si>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</si>
  <si>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</si>
  <si>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</si>
  <si>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</si>
  <si>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</si>
  <si>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</si>
  <si>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</si>
  <si>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</si>
  <si>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</si>
  <si>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</si>
  <si>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</si>
  <si>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</si>
  <si>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</si>
  <si>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</si>
  <si>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</si>
  <si>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</si>
  <si>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</si>
  <si>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</si>
  <si>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</si>
  <si>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</si>
  <si>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</si>
  <si>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</si>
  <si>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</si>
  <si>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</si>
  <si>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</si>
  <si>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</si>
  <si>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</si>
  <si>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</si>
  <si>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</si>
  <si>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</si>
  <si>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</si>
  <si>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</si>
  <si>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</si>
  <si>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</si>
  <si>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</si>
  <si>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</si>
  <si>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</si>
  <si>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</si>
  <si>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</si>
  <si>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</si>
  <si>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</si>
  <si>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</si>
  <si>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</si>
  <si>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</si>
  <si>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</si>
  <si>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</si>
  <si>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</si>
  <si>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</si>
  <si>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</si>
  <si>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</si>
  <si>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</si>
  <si>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</si>
  <si>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</si>
  <si>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</si>
  <si>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</si>
  <si>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</si>
  <si>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</si>
  <si>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</si>
  <si>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</si>
  <si>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</si>
  <si>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</si>
  <si>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</si>
  <si>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</si>
  <si>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</si>
  <si>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</si>
  <si>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</si>
  <si>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</si>
  <si>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</si>
  <si>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</si>
  <si>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</si>
  <si>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</si>
  <si>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</si>
  <si>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</si>
  <si>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</si>
  <si>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</si>
  <si>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</si>
  <si>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</si>
  <si>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</si>
  <si>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</si>
  <si>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</si>
  <si>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</si>
  <si>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</si>
  <si>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</si>
  <si>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</si>
  <si>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</si>
  <si>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</si>
  <si>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</si>
  <si>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</si>
  <si>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</si>
  <si>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</si>
  <si>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</si>
  <si>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</si>
  <si>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</si>
  <si>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</si>
  <si>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</si>
  <si>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</si>
  <si>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</si>
  <si>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</si>
  <si>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</si>
  <si>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</si>
  <si>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</si>
  <si>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</si>
  <si>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</si>
  <si>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</si>
  <si>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</si>
  <si>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</si>
  <si>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</si>
  <si>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</si>
  <si>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</si>
  <si>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</si>
  <si>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</si>
  <si>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</si>
  <si>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</si>
  <si>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</si>
  <si>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</si>
  <si>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</si>
  <si>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</si>
  <si>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</si>
  <si>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</si>
  <si>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</si>
  <si>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</si>
  <si>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</si>
  <si>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</si>
  <si>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</si>
  <si>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</si>
  <si>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</si>
  <si>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</si>
  <si>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</si>
  <si>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</si>
  <si>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</si>
  <si>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</si>
  <si>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</si>
  <si>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</si>
  <si>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</si>
  <si>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</si>
  <si>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</si>
  <si>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</si>
  <si>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</si>
  <si>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</si>
  <si>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</si>
  <si>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</si>
  <si>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</si>
  <si>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</si>
  <si>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</si>
  <si>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</si>
  <si>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</si>
  <si>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</si>
  <si>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</si>
  <si>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</si>
  <si>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</si>
  <si>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</si>
  <si>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</si>
  <si>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</si>
  <si>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</si>
  <si>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</si>
  <si>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</si>
  <si>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</si>
  <si>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</si>
  <si>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</si>
  <si>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</si>
  <si>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</si>
  <si>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</si>
  <si>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</si>
  <si>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</si>
  <si>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</si>
  <si>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</si>
  <si>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</si>
  <si>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</si>
  <si>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</si>
  <si>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</si>
  <si>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</si>
  <si>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</si>
  <si>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</si>
  <si>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</si>
  <si>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</si>
  <si>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</si>
  <si>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</si>
  <si>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</si>
  <si>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</si>
  <si>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</si>
  <si>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</si>
  <si>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</si>
  <si>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</si>
  <si>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</si>
  <si>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</si>
  <si>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</si>
  <si>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</si>
  <si>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</si>
  <si>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</si>
  <si>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</si>
  <si>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</si>
  <si>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</si>
  <si>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</si>
  <si>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</si>
  <si>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</si>
  <si>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</si>
  <si>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</si>
  <si>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</si>
  <si>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</si>
  <si>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</si>
  <si>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</si>
  <si>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</si>
  <si>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</si>
  <si>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</si>
  <si>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</si>
  <si>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</si>
  <si>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</si>
  <si>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</si>
  <si>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</si>
  <si>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</si>
  <si>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</si>
  <si>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</si>
  <si>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</si>
  <si>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</si>
  <si>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</si>
  <si>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</si>
  <si>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</si>
  <si>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</si>
  <si>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</si>
  <si>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</si>
  <si>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</si>
  <si>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</si>
  <si>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</si>
  <si>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</si>
  <si>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</si>
  <si>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</si>
  <si>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</si>
  <si>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</si>
  <si>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</si>
  <si>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</si>
  <si>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</si>
  <si>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</si>
  <si>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</si>
  <si>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</si>
  <si>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</si>
  <si>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</si>
  <si>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</si>
  <si>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</si>
  <si>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</si>
  <si>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</si>
  <si>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</si>
  <si>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</si>
  <si>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</si>
  <si>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</si>
  <si>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</si>
  <si>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</si>
  <si>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</si>
  <si>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</si>
  <si>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</si>
  <si>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</si>
  <si>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</si>
  <si>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</si>
  <si>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</si>
  <si>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</si>
  <si>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</si>
  <si>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</si>
  <si>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</si>
  <si>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</si>
  <si>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</si>
  <si>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</si>
  <si>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</si>
  <si>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</si>
  <si>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</si>
  <si>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</si>
  <si>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</si>
  <si>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</si>
  <si>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</si>
  <si>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</si>
  <si>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</si>
  <si>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</si>
  <si>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</si>
  <si>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</si>
  <si>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</si>
  <si>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</si>
  <si>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</si>
  <si>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</si>
  <si>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</si>
  <si>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</si>
  <si>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</si>
  <si>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</si>
  <si>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</si>
  <si>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</si>
  <si>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</si>
  <si>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</si>
  <si>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</si>
  <si>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</si>
  <si>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</si>
  <si>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</si>
  <si>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</si>
  <si>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</si>
  <si>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</si>
  <si>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</si>
  <si>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</si>
  <si>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</si>
  <si>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</si>
  <si>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</si>
  <si>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</si>
  <si>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</si>
  <si>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</si>
  <si>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</si>
  <si>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</si>
  <si>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</si>
  <si>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</si>
  <si>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</si>
  <si>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</si>
  <si>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</si>
  <si>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</si>
  <si>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</si>
  <si>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</si>
  <si>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</si>
  <si>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</si>
  <si>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</si>
  <si>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</si>
  <si>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</si>
  <si>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</si>
  <si>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</si>
  <si>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</si>
  <si>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</si>
  <si>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</si>
  <si>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</si>
  <si>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</si>
  <si>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</si>
  <si>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</si>
  <si>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</si>
  <si>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</si>
  <si>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</si>
  <si>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</si>
  <si>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</si>
  <si>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</si>
  <si>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</si>
  <si>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</si>
  <si>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</si>
  <si>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</si>
  <si>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</si>
  <si>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</si>
  <si>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</si>
  <si>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</si>
  <si>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</si>
  <si>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</si>
  <si>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</si>
  <si>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</si>
  <si>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</si>
  <si>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</si>
  <si>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</si>
  <si>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</si>
  <si>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</si>
  <si>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</si>
  <si>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</si>
  <si>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</si>
  <si>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</si>
  <si>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</si>
  <si>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</si>
  <si>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</si>
  <si>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</si>
  <si>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</si>
  <si>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</si>
  <si>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</si>
  <si>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</si>
  <si>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</si>
  <si>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</si>
  <si>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</si>
  <si>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</si>
  <si>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</si>
  <si>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</si>
  <si>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</si>
  <si>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</si>
  <si>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</si>
  <si>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</si>
  <si>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</si>
  <si>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</si>
  <si>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</si>
  <si>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</si>
  <si>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</si>
  <si>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</si>
  <si>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</si>
  <si>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</si>
  <si>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</si>
  <si>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</si>
  <si>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</si>
  <si>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</si>
  <si>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</si>
  <si>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</si>
  <si>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</si>
  <si>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</si>
  <si>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</si>
  <si>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</si>
  <si>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</si>
  <si>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</si>
  <si>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</si>
  <si>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</si>
  <si>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</si>
  <si>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</si>
  <si>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</si>
  <si>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</si>
  <si>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</si>
  <si>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</si>
  <si>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</si>
  <si>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</si>
  <si>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</si>
  <si>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</si>
  <si>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</si>
  <si>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</si>
  <si>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</si>
  <si>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</si>
  <si>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</si>
  <si>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</si>
  <si>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</si>
  <si>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</si>
  <si>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</si>
  <si>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</si>
  <si>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</si>
  <si>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</si>
  <si>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</si>
  <si>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</si>
  <si>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</si>
  <si>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</si>
  <si>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</si>
  <si>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</si>
  <si>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</si>
  <si>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</si>
  <si>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</si>
  <si>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</si>
  <si>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</si>
  <si>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</si>
  <si>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</si>
  <si>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</si>
  <si>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</si>
  <si>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</si>
  <si>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</si>
  <si>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</si>
  <si>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</si>
  <si>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</si>
  <si>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</si>
  <si>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</si>
  <si>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</si>
  <si>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</si>
  <si>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</si>
  <si>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</si>
  <si>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</si>
  <si>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</si>
  <si>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</si>
  <si>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</si>
  <si>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</si>
  <si>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</si>
  <si>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</si>
  <si>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</si>
  <si>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</si>
  <si>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</si>
  <si>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</si>
  <si>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</si>
  <si>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</si>
  <si>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</si>
  <si>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</si>
  <si>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</si>
  <si>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</si>
  <si>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</si>
  <si>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</si>
  <si>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</si>
  <si>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</si>
  <si>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</si>
  <si>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</si>
  <si>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</si>
  <si>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</si>
  <si>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</si>
  <si>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</si>
  <si>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</si>
  <si>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</si>
  <si>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</si>
  <si>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</si>
  <si>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</si>
  <si>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</si>
  <si>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</si>
  <si>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</si>
  <si>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</si>
  <si>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</si>
  <si>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</si>
  <si>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</si>
  <si>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</si>
  <si>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</si>
  <si>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</si>
  <si>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</si>
  <si>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</si>
  <si>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</si>
  <si>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</si>
  <si>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</si>
  <si>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</si>
  <si>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</si>
  <si>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</si>
  <si>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</si>
  <si>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</si>
  <si>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</si>
  <si>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</si>
  <si>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</si>
  <si>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</si>
  <si>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</si>
  <si>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</si>
  <si>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</si>
  <si>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</si>
  <si>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</si>
  <si>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</si>
  <si>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</si>
  <si>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</si>
  <si>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</si>
  <si>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</si>
  <si>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</si>
  <si>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</si>
  <si>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</si>
  <si>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</si>
  <si>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</si>
  <si>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</si>
  <si>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</si>
  <si>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</si>
  <si>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</si>
  <si>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</si>
  <si>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</si>
  <si>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</si>
  <si>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</si>
  <si>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</si>
  <si>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</si>
  <si>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</si>
  <si>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</si>
  <si>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</si>
  <si>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</si>
  <si>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</si>
  <si>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</si>
  <si>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</si>
  <si>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</si>
  <si>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</si>
  <si>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</si>
  <si>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</si>
  <si>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</si>
  <si>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</si>
  <si>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</si>
  <si>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</si>
  <si>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</si>
  <si>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</si>
  <si>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</si>
  <si>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</si>
  <si>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</si>
  <si>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</si>
  <si>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</si>
  <si>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</si>
  <si>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</si>
  <si>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</si>
  <si>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</si>
  <si>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</si>
  <si>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</si>
  <si>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</si>
  <si>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</si>
  <si>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</si>
  <si>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</si>
  <si>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</si>
  <si>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</si>
  <si>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</si>
  <si>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</si>
  <si>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</si>
  <si>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</si>
  <si>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</si>
  <si>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</si>
  <si>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</si>
  <si>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</si>
  <si>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</si>
  <si>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</si>
  <si>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</si>
  <si>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</si>
  <si>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</si>
  <si>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</si>
  <si>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</si>
  <si>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</si>
  <si>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</si>
  <si>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</si>
  <si>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</si>
  <si>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</si>
  <si>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</si>
  <si>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</si>
  <si>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</si>
  <si>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</si>
  <si>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</si>
  <si>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</si>
  <si>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</si>
  <si>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</si>
  <si>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</si>
  <si>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</si>
  <si>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</si>
  <si>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</si>
  <si>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</si>
  <si>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</si>
  <si>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</si>
  <si>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</si>
  <si>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</si>
  <si>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</si>
  <si>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</si>
  <si>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</si>
  <si>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</si>
  <si>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</si>
  <si>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</si>
  <si>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</si>
  <si>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</si>
  <si>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</si>
  <si>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</si>
  <si>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</si>
  <si>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</si>
  <si>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</si>
  <si>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</si>
  <si>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</si>
  <si>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</si>
  <si>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</si>
  <si>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</si>
  <si>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</si>
  <si>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</si>
  <si>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</si>
  <si>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</si>
  <si>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</si>
  <si>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</si>
  <si>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</si>
  <si>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</si>
  <si>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</si>
  <si>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</si>
  <si>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</si>
  <si>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</si>
  <si>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</si>
  <si>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</si>
  <si>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</si>
  <si>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</si>
  <si>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</si>
  <si>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</si>
  <si>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</si>
  <si>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</si>
  <si>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</si>
  <si>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</si>
  <si>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</si>
  <si>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</si>
  <si>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</si>
  <si>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</si>
  <si>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</si>
  <si>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</si>
  <si>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</si>
  <si>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</si>
  <si>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</si>
  <si>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</si>
  <si>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</si>
  <si>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</si>
  <si>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</si>
  <si>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</si>
  <si>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</si>
  <si>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</si>
  <si>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</si>
  <si>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</si>
  <si>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</si>
  <si>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</si>
  <si>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</si>
  <si>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</si>
  <si>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</si>
  <si>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</si>
  <si>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</si>
  <si>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</si>
  <si>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</si>
  <si>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</si>
  <si>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</si>
  <si>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</si>
  <si>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</si>
  <si>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</si>
  <si>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</si>
  <si>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</si>
  <si>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</si>
  <si>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</si>
  <si>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</si>
  <si>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</si>
  <si>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</si>
  <si>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</si>
  <si>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</si>
  <si>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</si>
  <si>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</si>
  <si>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</si>
  <si>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</si>
  <si>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</si>
  <si>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</si>
  <si>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</si>
  <si>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</si>
  <si>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</si>
  <si>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</si>
  <si>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</si>
  <si>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</si>
  <si>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</si>
  <si>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</si>
  <si>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</si>
  <si>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</si>
  <si>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</si>
  <si>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</si>
  <si>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</si>
  <si>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</si>
  <si>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</si>
  <si>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</si>
  <si>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</si>
  <si>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</si>
  <si>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</si>
  <si>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</si>
  <si>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</si>
  <si>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</si>
  <si>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</si>
  <si>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</si>
  <si>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</si>
  <si>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</si>
  <si>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</si>
  <si>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</si>
  <si>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</si>
  <si>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</si>
  <si>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</si>
  <si>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</si>
  <si>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</si>
  <si>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</si>
  <si>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</si>
  <si>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</si>
  <si>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</si>
  <si>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</si>
  <si>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</si>
  <si>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</si>
  <si>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</si>
  <si>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</si>
  <si>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</si>
  <si>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</si>
  <si>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</si>
  <si>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</si>
  <si>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</si>
  <si>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</si>
  <si>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</si>
  <si>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</si>
  <si>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</si>
  <si>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</si>
  <si>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</si>
  <si>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</si>
  <si>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</si>
  <si>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</si>
  <si>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</si>
  <si>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</si>
  <si>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</si>
  <si>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</si>
  <si>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</si>
  <si>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</si>
  <si>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</si>
  <si>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</si>
  <si>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</si>
  <si>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</si>
  <si>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</si>
  <si>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</si>
  <si>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</si>
  <si>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</si>
  <si>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</si>
  <si>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</si>
  <si>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</si>
  <si>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</si>
  <si>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</si>
  <si>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</si>
  <si>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</si>
  <si>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</si>
  <si>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</si>
  <si>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</si>
  <si>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</si>
  <si>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</si>
  <si>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</si>
  <si>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</si>
  <si>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</si>
  <si>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</si>
  <si>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</si>
  <si>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</si>
  <si>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</si>
  <si>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</si>
  <si>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</si>
  <si>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</si>
  <si>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</si>
  <si>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</si>
  <si>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</si>
  <si>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</si>
  <si>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</si>
  <si>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</si>
  <si>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</si>
  <si>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</si>
  <si>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</si>
  <si>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</si>
  <si>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</si>
  <si>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</si>
  <si>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</si>
  <si>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</si>
  <si>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</si>
  <si>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</si>
  <si>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</si>
  <si>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</si>
  <si>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</si>
  <si>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</si>
  <si>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</si>
  <si>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</si>
  <si>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</si>
  <si>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</si>
  <si>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</si>
  <si>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</si>
  <si>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</si>
  <si>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</si>
  <si>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</si>
  <si>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</si>
  <si>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</si>
  <si>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</si>
  <si>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</si>
  <si>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</si>
  <si>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</si>
  <si>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</si>
  <si>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</si>
  <si>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</si>
  <si>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</si>
  <si>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</si>
  <si>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</si>
  <si>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</si>
  <si>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</si>
  <si>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</si>
  <si>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</si>
  <si>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</si>
  <si>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</si>
  <si>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</si>
  <si>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</si>
  <si>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</si>
  <si>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</si>
  <si>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</si>
  <si>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</si>
  <si>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</si>
  <si>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</si>
  <si>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</si>
  <si>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</si>
  <si>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</si>
  <si>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</si>
  <si>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</si>
  <si>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</si>
  <si>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</si>
  <si>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</si>
  <si>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</si>
  <si>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</si>
  <si>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</si>
  <si>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</si>
  <si>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</si>
  <si>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</si>
  <si>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</si>
  <si>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</si>
  <si>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</si>
  <si>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</si>
  <si>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</si>
  <si>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</si>
  <si>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</si>
  <si>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</si>
  <si>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</si>
  <si>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</si>
  <si>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</si>
  <si>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</si>
  <si>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</si>
  <si>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</si>
  <si>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</si>
  <si>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</si>
  <si>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</si>
  <si>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</si>
  <si>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</si>
  <si>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</si>
  <si>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</si>
  <si>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</si>
  <si>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</si>
  <si>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</si>
  <si>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</si>
  <si>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</si>
  <si>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</si>
  <si>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</si>
  <si>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</si>
  <si>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</si>
  <si>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</si>
  <si>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</si>
  <si>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</si>
  <si>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</si>
  <si>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</si>
  <si>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</si>
  <si>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</si>
  <si>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</si>
  <si>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</si>
  <si>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</si>
  <si>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</si>
  <si>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</si>
  <si>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</si>
  <si>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</si>
  <si>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</si>
  <si>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</si>
  <si>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</si>
  <si>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</si>
  <si>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</si>
  <si>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</si>
  <si>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</si>
  <si>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</si>
  <si>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</si>
  <si>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</si>
  <si>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</si>
  <si>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</si>
  <si>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</si>
  <si>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</si>
  <si>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</si>
  <si>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</si>
  <si>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</si>
  <si>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</si>
  <si>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</si>
  <si>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</si>
  <si>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</si>
  <si>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</si>
  <si>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</si>
  <si>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</si>
  <si>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</si>
  <si>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</si>
  <si>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</si>
  <si>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</si>
  <si>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</si>
  <si>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</si>
  <si>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</si>
  <si>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</si>
  <si>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</si>
  <si>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</si>
  <si>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</si>
  <si>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</si>
  <si>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</si>
  <si>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</si>
  <si>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</si>
  <si>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</si>
  <si>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</si>
  <si>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</si>
  <si>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</si>
  <si>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</si>
  <si>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</si>
  <si>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</si>
  <si>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</si>
  <si>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</si>
  <si>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</si>
  <si>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</si>
  <si>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</si>
  <si>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</si>
  <si>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</si>
  <si>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</si>
  <si>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</si>
  <si>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</si>
  <si>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</si>
  <si>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</si>
  <si>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</si>
  <si>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</si>
  <si>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</si>
  <si>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</si>
  <si>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</si>
  <si>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</si>
  <si>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</si>
  <si>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</si>
  <si>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</si>
  <si>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</si>
  <si>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</si>
  <si>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</si>
  <si>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</si>
  <si>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</si>
  <si>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</si>
  <si>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</si>
  <si>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</si>
  <si>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</si>
  <si>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</si>
  <si>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</si>
  <si>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</si>
  <si>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</si>
  <si>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</si>
  <si>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</si>
  <si>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</si>
  <si>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</si>
  <si>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</si>
  <si>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</si>
  <si>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</si>
  <si>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</si>
  <si>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</si>
  <si>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</si>
  <si>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</si>
  <si>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</si>
  <si>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</si>
  <si>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</si>
  <si>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</si>
  <si>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</si>
  <si>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</si>
  <si>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</si>
  <si>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</si>
  <si>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</si>
  <si>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</si>
  <si>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</si>
  <si>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</si>
  <si>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</si>
  <si>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</si>
  <si>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</si>
  <si>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</si>
  <si>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</si>
  <si>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</si>
  <si>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</si>
  <si>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</si>
  <si>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</si>
  <si>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</si>
  <si>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</si>
  <si>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</si>
  <si>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</si>
  <si>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</si>
  <si>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</si>
  <si>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</si>
  <si>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</si>
  <si>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</si>
  <si>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</si>
  <si>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</si>
  <si>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</si>
  <si>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</si>
  <si>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</si>
  <si>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</si>
  <si>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</si>
  <si>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</si>
  <si>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</si>
  <si>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</si>
  <si>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</si>
  <si>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</si>
  <si>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</si>
  <si>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</si>
  <si>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</si>
  <si>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</si>
  <si>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</si>
  <si>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</si>
  <si>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</si>
  <si>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</si>
  <si>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</si>
  <si>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</si>
  <si>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</si>
  <si>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</si>
  <si>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</si>
  <si>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</si>
  <si>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</si>
  <si>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</si>
  <si>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</si>
  <si>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</si>
  <si>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</si>
  <si>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</si>
  <si>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</si>
  <si>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</si>
  <si>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</si>
  <si>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</si>
  <si>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</si>
  <si>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</si>
  <si>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</si>
  <si>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</si>
  <si>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</si>
  <si>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</si>
  <si>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</si>
  <si>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</si>
  <si>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</si>
  <si>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</si>
  <si>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</si>
  <si>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</si>
  <si>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</si>
  <si>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</si>
  <si>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</si>
  <si>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</si>
  <si>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</si>
  <si>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</si>
  <si>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</si>
  <si>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</si>
  <si>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</si>
  <si>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</si>
  <si>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</si>
  <si>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</si>
  <si>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</si>
  <si>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</si>
  <si>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</si>
  <si>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</si>
  <si>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</si>
  <si>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</si>
  <si>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</si>
  <si>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</si>
  <si>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</si>
  <si>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</si>
  <si>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</si>
  <si>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</si>
  <si>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</si>
  <si>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</si>
  <si>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</si>
  <si>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</si>
  <si>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</si>
  <si>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</si>
  <si>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</si>
  <si>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</si>
  <si>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</si>
  <si>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</si>
  <si>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</si>
  <si>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</si>
  <si>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</si>
  <si>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</si>
  <si>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</si>
  <si>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</si>
  <si>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</si>
  <si>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</si>
  <si>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</si>
  <si>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</si>
  <si>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</si>
  <si>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</si>
  <si>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</si>
  <si>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</si>
  <si>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</si>
  <si>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</si>
  <si>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</si>
  <si>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</si>
  <si>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</si>
  <si>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</si>
  <si>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</si>
  <si>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</si>
  <si>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</si>
  <si>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</si>
  <si>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</si>
  <si>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</si>
  <si>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</si>
  <si>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</si>
  <si>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</si>
  <si>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</si>
  <si>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</si>
  <si>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</si>
  <si>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</si>
  <si>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</si>
  <si>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</si>
  <si>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</si>
  <si>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</si>
  <si>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</si>
  <si>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</si>
  <si>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</si>
  <si>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</si>
  <si>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</si>
  <si>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</si>
  <si>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</si>
  <si>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</si>
  <si>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</si>
  <si>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</si>
  <si>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</si>
  <si>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</si>
  <si>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</si>
  <si>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</si>
  <si>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</si>
  <si>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</si>
  <si>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</si>
  <si>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</si>
  <si>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</si>
  <si>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</si>
  <si>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</si>
  <si>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</si>
  <si>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</si>
  <si>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</si>
  <si>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</si>
  <si>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</si>
  <si>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</si>
  <si>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</si>
  <si>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</si>
  <si>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</si>
  <si>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</si>
  <si>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</si>
  <si>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</si>
  <si>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</si>
  <si>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</si>
  <si>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</si>
  <si>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</si>
  <si>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</si>
  <si>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</si>
  <si>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</si>
  <si>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</si>
  <si>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</si>
  <si>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</si>
  <si>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</si>
  <si>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</si>
  <si>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</si>
  <si>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</si>
  <si>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</si>
  <si>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</si>
  <si>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</si>
  <si>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</si>
  <si>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</si>
  <si>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</si>
  <si>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</si>
  <si>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</si>
  <si>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</si>
  <si>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</si>
  <si>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</si>
  <si>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</si>
  <si>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</si>
  <si>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</si>
  <si>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</si>
  <si>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</si>
  <si>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</si>
  <si>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</si>
  <si>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</si>
  <si>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</si>
  <si>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</si>
  <si>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</si>
  <si>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</si>
  <si>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</si>
  <si>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</si>
  <si>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</si>
  <si>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</si>
  <si>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</si>
  <si>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</si>
  <si>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</si>
  <si>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</si>
  <si>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</si>
  <si>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</si>
  <si>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</si>
  <si>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</si>
  <si>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</si>
  <si>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</si>
  <si>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</si>
  <si>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</si>
  <si>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</si>
  <si>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</si>
  <si>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</si>
  <si>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</si>
  <si>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</si>
  <si>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</si>
  <si>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</si>
  <si>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</si>
  <si>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</si>
  <si>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</si>
  <si>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</si>
  <si>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</si>
  <si>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</si>
  <si>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</si>
  <si>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</si>
  <si>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</si>
  <si>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</si>
  <si>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</si>
  <si>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</si>
  <si>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</si>
  <si>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</si>
  <si>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</si>
  <si>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</si>
  <si>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</si>
  <si>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</si>
  <si>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</si>
  <si>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</si>
  <si>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</si>
  <si>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</si>
  <si>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</si>
  <si>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</si>
  <si>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</si>
  <si>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</si>
  <si>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</si>
  <si>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</si>
  <si>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</si>
  <si>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</si>
  <si>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</si>
  <si>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</si>
  <si>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</si>
  <si>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</si>
  <si>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</si>
  <si>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</si>
  <si>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</si>
  <si>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</si>
  <si>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</si>
  <si>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</si>
  <si>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</si>
  <si>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</si>
  <si>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</si>
  <si>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</si>
  <si>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</si>
  <si>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</si>
  <si>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</si>
  <si>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</si>
  <si>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</si>
  <si>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</si>
  <si>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</si>
  <si>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</si>
  <si>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</si>
  <si>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</si>
  <si>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</si>
  <si>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</si>
  <si>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</si>
  <si>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</si>
  <si>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</si>
  <si>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</si>
  <si>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</si>
  <si>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</si>
  <si>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</si>
  <si>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</si>
  <si>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</si>
  <si>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</si>
  <si>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</si>
  <si>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</si>
  <si>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</si>
  <si>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</si>
  <si>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</si>
  <si>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</si>
  <si>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</si>
  <si>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</si>
  <si>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</si>
  <si>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</si>
  <si>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</si>
  <si>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</si>
  <si>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</si>
  <si>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</si>
  <si>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</si>
  <si>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</si>
  <si>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</si>
  <si>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</si>
  <si>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</si>
  <si>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</si>
  <si>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</si>
  <si>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</si>
  <si>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</si>
  <si>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</si>
  <si>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</si>
  <si>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</si>
  <si>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</si>
  <si>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</si>
  <si>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</si>
  <si>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</si>
  <si>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</si>
  <si>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</si>
  <si>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</si>
  <si>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</si>
  <si>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</si>
  <si>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</si>
  <si>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</si>
  <si>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</si>
  <si>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</si>
  <si>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</si>
  <si>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</si>
  <si>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</si>
  <si>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</si>
  <si>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</si>
  <si>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</si>
  <si>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</si>
  <si>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</si>
  <si>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</si>
  <si>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</si>
  <si>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</si>
  <si>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</si>
  <si>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</si>
  <si>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</si>
  <si>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</si>
  <si>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</si>
  <si>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</si>
  <si>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</si>
  <si>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</si>
  <si>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</si>
  <si>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</si>
  <si>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</si>
  <si>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</si>
  <si>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</si>
  <si>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</si>
  <si>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</si>
  <si>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</si>
  <si>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</si>
  <si>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</si>
  <si>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</si>
  <si>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</si>
  <si>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</si>
  <si>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</si>
  <si>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</si>
  <si>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</si>
  <si>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</si>
  <si>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</si>
  <si>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</si>
  <si>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</si>
  <si>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</si>
  <si>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</si>
  <si>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</si>
  <si>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</si>
  <si>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</si>
  <si>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</si>
  <si>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</si>
  <si>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</si>
  <si>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</si>
  <si>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</si>
  <si>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</si>
  <si>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</si>
  <si>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</si>
  <si>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</si>
  <si>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</si>
  <si>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</si>
  <si>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</si>
  <si>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</si>
  <si>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</si>
  <si>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</si>
  <si>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</si>
  <si>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</si>
  <si>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</si>
  <si>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</si>
  <si>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</si>
  <si>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</si>
  <si>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</si>
  <si>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</si>
  <si>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</si>
  <si>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</si>
  <si>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</si>
  <si>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</si>
  <si>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</si>
  <si>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</si>
  <si>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</si>
  <si>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</si>
  <si>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</si>
  <si>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</si>
  <si>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</si>
  <si>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</si>
  <si>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</si>
  <si>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</si>
  <si>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</si>
  <si>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</si>
  <si>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</si>
  <si>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</si>
  <si>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</si>
  <si>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</si>
  <si>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</si>
  <si>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</si>
  <si>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</si>
  <si>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</si>
  <si>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</si>
  <si>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</si>
  <si>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</si>
  <si>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</si>
  <si>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</si>
  <si>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</si>
  <si>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</si>
  <si>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</si>
  <si>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</si>
  <si>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</si>
  <si>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</si>
  <si>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</si>
  <si>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</si>
  <si>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</si>
  <si>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</si>
  <si>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</si>
  <si>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</si>
  <si>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</si>
  <si>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</si>
  <si>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</si>
  <si>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</si>
  <si>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</si>
  <si>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</si>
  <si>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</si>
  <si>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</si>
  <si>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</si>
  <si>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</si>
  <si>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</si>
  <si>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</si>
  <si>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</si>
  <si>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</si>
  <si>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</si>
  <si>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</si>
  <si>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</si>
  <si>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</si>
  <si>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</si>
  <si>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</si>
  <si>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</si>
  <si>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</si>
  <si>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</si>
  <si>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</si>
  <si>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</si>
  <si>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</si>
  <si>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</si>
  <si>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</si>
  <si>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</si>
  <si>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</si>
  <si>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</si>
  <si>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</si>
  <si>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</si>
  <si>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</si>
  <si>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</si>
  <si>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</si>
  <si>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</si>
  <si>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</si>
  <si>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</si>
  <si>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</si>
  <si>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</si>
  <si>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</si>
  <si>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</si>
  <si>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</si>
  <si>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</si>
  <si>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</si>
  <si>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</si>
  <si>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</si>
  <si>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</si>
  <si>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</si>
  <si>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</si>
  <si>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</si>
  <si>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</si>
  <si>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</si>
  <si>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</si>
  <si>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</si>
  <si>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</si>
  <si>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</si>
  <si>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</si>
  <si>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</si>
  <si>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</si>
  <si>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</si>
  <si>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</si>
  <si>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</si>
  <si>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</si>
  <si>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</si>
  <si>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</si>
  <si>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</si>
  <si>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</si>
  <si>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</si>
  <si>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</si>
  <si>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</si>
  <si>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</si>
  <si>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</si>
  <si>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</si>
  <si>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</si>
  <si>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</si>
  <si>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</si>
  <si>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</si>
  <si>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</si>
  <si>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</si>
  <si>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</si>
  <si>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</si>
  <si>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</si>
  <si>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</si>
  <si>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</si>
  <si>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</si>
  <si>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</si>
  <si>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</si>
  <si>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</si>
  <si>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</si>
  <si>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</si>
  <si>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</si>
  <si>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</si>
  <si>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</si>
  <si>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</si>
  <si>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</si>
  <si>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</si>
  <si>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</si>
  <si>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</si>
  <si>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</si>
  <si>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</si>
  <si>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</si>
  <si>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</si>
  <si>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</si>
  <si>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</si>
  <si>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</si>
  <si>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</si>
  <si>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</si>
  <si>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</si>
  <si>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</si>
  <si>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</si>
  <si>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</si>
  <si>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</si>
  <si>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</si>
  <si>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</si>
  <si>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</si>
  <si>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</si>
  <si>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</si>
  <si>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</si>
  <si>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</si>
  <si>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</si>
  <si>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</si>
  <si>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</si>
  <si>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</si>
  <si>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</si>
  <si>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</si>
  <si>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</si>
  <si>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</si>
  <si>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</si>
  <si>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</si>
  <si>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</si>
  <si>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</si>
  <si>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</si>
  <si>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</si>
  <si>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</si>
  <si>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</si>
  <si>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</si>
  <si>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</si>
  <si>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</si>
  <si>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</si>
  <si>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</si>
  <si>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</si>
  <si>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</si>
  <si>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</si>
  <si>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</si>
  <si>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</si>
  <si>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</si>
  <si>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</si>
  <si>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</si>
  <si>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</si>
  <si>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</si>
  <si>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</si>
  <si>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</si>
  <si>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</si>
  <si>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</si>
  <si>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</si>
  <si>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</si>
  <si>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</si>
  <si>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</si>
  <si>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</si>
  <si>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</si>
  <si>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</si>
  <si>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</si>
  <si>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</si>
  <si>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</si>
  <si>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</si>
  <si>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</si>
  <si>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</si>
  <si>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</si>
  <si>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</si>
  <si>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</si>
  <si>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</si>
  <si>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</si>
  <si>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</si>
  <si>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</si>
  <si>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</si>
  <si>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</si>
  <si>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</si>
  <si>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</si>
  <si>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</si>
  <si>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</si>
  <si>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</si>
  <si>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</si>
  <si>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</si>
  <si>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</si>
  <si>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</si>
  <si>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</si>
  <si>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</si>
  <si>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</si>
  <si>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</si>
  <si>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</si>
  <si>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</si>
  <si>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</si>
  <si>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</si>
  <si>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</si>
  <si>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</si>
  <si>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</si>
  <si>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</si>
  <si>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</si>
  <si>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</si>
  <si>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</si>
  <si>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</si>
  <si>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</si>
  <si>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</si>
  <si>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</si>
  <si>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</si>
  <si>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</si>
  <si>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</si>
  <si>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</si>
  <si>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</si>
  <si>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</si>
  <si>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</si>
  <si>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</si>
  <si>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</si>
  <si>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</si>
  <si>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</si>
  <si>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</si>
  <si>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</si>
  <si>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</si>
  <si>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</si>
  <si>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</si>
  <si>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</si>
  <si>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</si>
  <si>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</si>
  <si>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</si>
  <si>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</si>
  <si>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</si>
  <si>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</si>
  <si>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</si>
  <si>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</si>
  <si>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</si>
  <si>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</si>
  <si>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</si>
  <si>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</si>
  <si>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</si>
  <si>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</si>
  <si>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</si>
  <si>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</si>
  <si>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</si>
  <si>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</si>
  <si>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</si>
  <si>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</si>
  <si>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</si>
  <si>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</si>
  <si>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</si>
  <si>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</si>
  <si>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</si>
  <si>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</si>
  <si>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</si>
  <si>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</si>
  <si>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</si>
  <si>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</si>
  <si>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</si>
  <si>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</si>
  <si>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</si>
  <si>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</si>
  <si>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</si>
  <si>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</si>
  <si>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</si>
  <si>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</si>
  <si>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</si>
  <si>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</si>
  <si>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</si>
  <si>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</si>
  <si>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</si>
  <si>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</si>
  <si>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</si>
  <si>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</si>
  <si>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</si>
  <si>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</si>
  <si>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</si>
  <si>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</si>
  <si>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</si>
  <si>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</si>
  <si>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</si>
  <si>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</si>
  <si>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</si>
  <si>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</si>
  <si>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</si>
  <si>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</si>
  <si>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</si>
  <si>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</si>
  <si>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</si>
  <si>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</si>
  <si>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</si>
  <si>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</si>
  <si>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</si>
  <si>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</si>
  <si>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</si>
  <si>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</si>
  <si>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</si>
  <si>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</si>
  <si>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</si>
  <si>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</si>
  <si>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</si>
  <si>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</si>
  <si>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</si>
  <si>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</si>
  <si>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</si>
  <si>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</si>
  <si>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</si>
  <si>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</si>
  <si>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</si>
  <si>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</si>
  <si>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</si>
  <si>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</si>
  <si>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</si>
  <si>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</si>
  <si>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</si>
  <si>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</si>
  <si>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</si>
  <si>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</si>
  <si>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</si>
  <si>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</si>
  <si>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</si>
  <si>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</si>
  <si>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</si>
  <si>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</si>
  <si>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</si>
  <si>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</si>
  <si>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</si>
  <si>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</si>
  <si>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</si>
  <si>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</si>
  <si>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</si>
  <si>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</si>
  <si>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</si>
  <si>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</si>
  <si>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</si>
  <si>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</si>
  <si>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</si>
  <si>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</si>
  <si>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</si>
  <si>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</si>
  <si>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</si>
  <si>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</si>
  <si>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</si>
  <si>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</si>
  <si>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</si>
  <si>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</si>
  <si>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</si>
  <si>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</si>
  <si>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</si>
  <si>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</si>
  <si>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</si>
  <si>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</si>
  <si>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</si>
  <si>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</si>
  <si>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</si>
  <si>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</si>
  <si>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</si>
  <si>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</si>
  <si>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</si>
  <si>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</si>
  <si>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</si>
  <si>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</si>
  <si>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</si>
  <si>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</si>
  <si>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</si>
  <si>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</si>
  <si>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</si>
  <si>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</si>
  <si>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</si>
  <si>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</si>
  <si>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</si>
  <si>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</si>
  <si>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</si>
  <si>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</si>
  <si>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</si>
  <si>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</si>
  <si>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</si>
  <si>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</si>
  <si>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</si>
  <si>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</si>
  <si>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</si>
  <si>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</si>
  <si>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</si>
  <si>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</si>
  <si>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</si>
  <si>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</si>
  <si>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</si>
  <si>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</si>
  <si>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</si>
  <si>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</si>
  <si>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</si>
  <si>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</si>
  <si>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</si>
  <si>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</si>
  <si>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</si>
  <si>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</si>
  <si>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</si>
  <si>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</si>
  <si>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</si>
  <si>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</si>
  <si>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</si>
  <si>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</si>
  <si>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</si>
  <si>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</si>
  <si>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</si>
  <si>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</si>
  <si>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</si>
  <si>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</si>
  <si>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</si>
  <si>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</si>
  <si>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</si>
  <si>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</si>
  <si>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</si>
  <si>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</si>
  <si>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</si>
  <si>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</si>
  <si>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</si>
  <si>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</si>
  <si>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</si>
  <si>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</si>
  <si>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</si>
  <si>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</si>
  <si>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</si>
  <si>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</si>
  <si>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</si>
  <si>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</si>
  <si>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</si>
  <si>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</si>
  <si>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</si>
  <si>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</si>
  <si>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</si>
  <si>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</si>
  <si>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</si>
  <si>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</si>
  <si>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</si>
  <si>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</si>
  <si>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</si>
  <si>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</si>
  <si>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</si>
  <si>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</si>
  <si>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</si>
  <si>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</si>
  <si>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</si>
  <si>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</si>
  <si>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</si>
  <si>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</si>
  <si>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</si>
  <si>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</si>
  <si>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</si>
  <si>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</si>
  <si>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</si>
  <si>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</si>
  <si>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</si>
  <si>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</si>
  <si>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</si>
  <si>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</si>
  <si>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</si>
  <si>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</si>
  <si>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</si>
  <si>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</si>
  <si>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</si>
  <si>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</si>
  <si>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</si>
  <si>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</si>
  <si>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</si>
  <si>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</si>
  <si>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</si>
  <si>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</si>
  <si>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</si>
  <si>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</si>
  <si>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</si>
  <si>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</si>
  <si>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</si>
  <si>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</si>
  <si>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</si>
  <si>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</si>
  <si>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</si>
  <si>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</si>
  <si>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</si>
  <si>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</si>
  <si>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</si>
  <si>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</si>
  <si>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</si>
  <si>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</si>
  <si>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</si>
  <si>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</si>
  <si>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</si>
  <si>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</si>
  <si>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</si>
  <si>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</si>
  <si>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</si>
  <si>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</si>
  <si>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</si>
  <si>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</si>
  <si>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</si>
  <si>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</si>
  <si>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</si>
  <si>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</si>
  <si>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</si>
  <si>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</si>
  <si>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</si>
  <si>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</si>
  <si>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</si>
  <si>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</si>
  <si>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</si>
  <si>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</si>
  <si>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</si>
  <si>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</si>
  <si>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</si>
  <si>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</si>
  <si>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</si>
  <si>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</si>
  <si>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</si>
  <si>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</si>
  <si>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</si>
  <si>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</si>
  <si>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</si>
  <si>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</si>
  <si>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</si>
  <si>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</si>
  <si>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</si>
  <si>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</si>
  <si>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</si>
  <si>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</si>
  <si>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</si>
  <si>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</si>
  <si>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</si>
  <si>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</si>
  <si>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</si>
  <si>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</si>
  <si>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</si>
  <si>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</si>
  <si>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</si>
  <si>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</si>
  <si>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</si>
  <si>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</si>
  <si>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</si>
  <si>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</si>
  <si>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</si>
  <si>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</si>
  <si>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</si>
  <si>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</si>
  <si>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</si>
  <si>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</si>
  <si>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</si>
  <si>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</si>
  <si>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</si>
  <si>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</si>
  <si>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</si>
  <si>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</si>
  <si>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</si>
  <si>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</si>
  <si>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</si>
  <si>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</si>
  <si>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</si>
  <si>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</si>
  <si>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</si>
  <si>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</si>
  <si>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</si>
  <si>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</si>
  <si>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</si>
  <si>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</si>
  <si>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</si>
  <si>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</si>
  <si>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</si>
  <si>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</si>
  <si>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</si>
  <si>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</si>
  <si>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</si>
  <si>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</si>
  <si>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</si>
  <si>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</si>
  <si>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</si>
  <si>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</si>
  <si>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</si>
  <si>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</si>
  <si>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</si>
  <si>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</si>
  <si>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</si>
  <si>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</si>
  <si>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</si>
  <si>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</si>
  <si>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</si>
  <si>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</si>
  <si>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</si>
  <si>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</si>
  <si>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</si>
  <si>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</si>
  <si>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</si>
  <si>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</si>
  <si>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</si>
  <si>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</si>
  <si>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</si>
  <si>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</si>
  <si>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</si>
  <si>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</si>
  <si>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</si>
  <si>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</si>
  <si>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</si>
  <si>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</si>
  <si>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</si>
  <si>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</si>
  <si>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</si>
  <si>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</si>
  <si>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</si>
  <si>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</si>
  <si>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</si>
  <si>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</si>
  <si>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</si>
  <si>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</si>
  <si>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</si>
  <si>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</si>
  <si>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</si>
  <si>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</si>
  <si>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</si>
  <si>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</si>
  <si>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</si>
  <si>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</si>
  <si>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</si>
  <si>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</si>
  <si>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</si>
  <si>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</si>
  <si>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</si>
  <si>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</si>
  <si>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</si>
  <si>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</si>
  <si>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</si>
  <si>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</si>
  <si>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</si>
  <si>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</si>
  <si>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</si>
  <si>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</si>
  <si>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</si>
  <si>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</si>
  <si>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</si>
  <si>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</si>
  <si>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</si>
  <si>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</si>
  <si>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</si>
  <si>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</si>
  <si>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</si>
  <si>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</si>
  <si>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</si>
  <si>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</si>
  <si>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</si>
  <si>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</si>
  <si>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</si>
  <si>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</si>
  <si>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</si>
  <si>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</si>
  <si>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</si>
  <si>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</si>
  <si>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</si>
  <si>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</si>
  <si>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</si>
  <si>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</si>
  <si>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</si>
  <si>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</si>
  <si>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</si>
  <si>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</si>
  <si>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</si>
  <si>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</si>
  <si>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</si>
  <si>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</si>
  <si>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</si>
  <si>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</si>
  <si>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</si>
  <si>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</si>
  <si>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</si>
  <si>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</si>
  <si>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</si>
  <si>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</si>
  <si>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</si>
  <si>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</si>
  <si>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</si>
  <si>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</si>
  <si>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</si>
  <si>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</si>
  <si>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</si>
  <si>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</si>
  <si>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</si>
  <si>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</si>
  <si>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</si>
  <si>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</si>
  <si>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</si>
  <si>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</si>
  <si>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</si>
  <si>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</si>
  <si>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</si>
  <si>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</si>
  <si>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</si>
  <si>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</si>
  <si>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</si>
  <si>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</si>
  <si>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</si>
  <si>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</si>
  <si>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</si>
  <si>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</si>
  <si>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</si>
  <si>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</si>
  <si>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</si>
  <si>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</si>
  <si>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</si>
  <si>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</si>
  <si>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</si>
  <si>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</si>
  <si>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</si>
  <si>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</si>
  <si>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</si>
  <si>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</si>
  <si>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</si>
  <si>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</si>
  <si>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</si>
  <si>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</si>
  <si>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</si>
  <si>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</si>
  <si>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</si>
  <si>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</si>
  <si>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</si>
  <si>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</si>
  <si>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</si>
  <si>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</si>
  <si>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</si>
  <si>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</si>
  <si>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</si>
  <si>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</si>
  <si>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</si>
  <si>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</si>
  <si>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</si>
  <si>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</si>
  <si>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</si>
  <si>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</si>
  <si>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</si>
  <si>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</si>
  <si>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</si>
  <si>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</si>
  <si>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</si>
  <si>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</si>
  <si>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</si>
  <si>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</si>
  <si>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</si>
  <si>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</si>
  <si>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</si>
  <si>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</si>
  <si>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</si>
  <si>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</si>
  <si>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</si>
  <si>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</si>
  <si>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</si>
  <si>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</si>
  <si>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</si>
  <si>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</si>
  <si>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</si>
  <si>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</si>
  <si>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</si>
  <si>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</si>
  <si>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</si>
  <si>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</si>
  <si>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</si>
  <si>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</si>
  <si>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</si>
  <si>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</si>
  <si>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</si>
  <si>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</si>
  <si>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</si>
  <si>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</si>
  <si>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</si>
  <si>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</si>
  <si>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</si>
  <si>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</si>
  <si>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</si>
  <si>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</si>
  <si>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</si>
  <si>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</si>
  <si>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</si>
  <si>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</si>
  <si>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</si>
  <si>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</si>
  <si>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</si>
  <si>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</si>
  <si>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</si>
  <si>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</si>
  <si>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</si>
  <si>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</si>
  <si>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</si>
  <si>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</si>
  <si>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</si>
  <si>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</si>
  <si>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</si>
  <si>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</si>
  <si>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</si>
  <si>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</si>
  <si>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</si>
  <si>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</si>
  <si>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</si>
  <si>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</si>
  <si>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</si>
  <si>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</si>
  <si>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</si>
  <si>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</si>
  <si>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</si>
  <si>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</si>
  <si>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</si>
  <si>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</si>
  <si>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</si>
  <si>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</si>
  <si>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</si>
  <si>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</si>
  <si>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</si>
  <si>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</si>
  <si>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</si>
  <si>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</si>
  <si>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</si>
  <si>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</si>
  <si>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</si>
  <si>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</si>
  <si>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</si>
  <si>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</si>
  <si>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</si>
  <si>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</si>
  <si>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</si>
  <si>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</si>
  <si>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</si>
  <si>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</si>
  <si>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</si>
  <si>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</si>
  <si>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</si>
  <si>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</si>
  <si>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</si>
  <si>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</si>
  <si>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</si>
  <si>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</si>
  <si>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</si>
  <si>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</si>
  <si>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</si>
  <si>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</si>
  <si>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</si>
  <si>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</si>
  <si>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</si>
  <si>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</si>
  <si>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</si>
  <si>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</si>
  <si>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</si>
  <si>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</si>
  <si>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</si>
  <si>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</si>
  <si>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</si>
  <si>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</si>
  <si>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</si>
  <si>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</si>
  <si>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</si>
  <si>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</si>
  <si>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</si>
  <si>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</si>
  <si>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</si>
  <si>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</si>
  <si>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</si>
  <si>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</si>
  <si>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</si>
  <si>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</si>
  <si>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</si>
  <si>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</si>
  <si>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</si>
  <si>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</si>
  <si>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</si>
  <si>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</si>
  <si>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</si>
  <si>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</si>
  <si>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</si>
  <si>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</si>
  <si>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</si>
  <si>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</si>
  <si>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</si>
  <si>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</si>
  <si>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</si>
  <si>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</si>
  <si>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</si>
  <si>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</si>
  <si>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</si>
  <si>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</si>
  <si>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</si>
  <si>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</si>
  <si>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</si>
  <si>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</si>
  <si>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</si>
  <si>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</si>
  <si>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</si>
  <si>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</si>
  <si>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</si>
  <si>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</si>
  <si>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</si>
  <si>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</si>
  <si>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</si>
  <si>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</si>
  <si>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</si>
  <si>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</si>
  <si>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</si>
  <si>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</si>
  <si>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</si>
  <si>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</si>
  <si>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</si>
  <si>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</si>
  <si>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</si>
  <si>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</si>
  <si>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</si>
  <si>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</si>
  <si>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</si>
  <si>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</si>
  <si>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</si>
  <si>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</si>
  <si>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</si>
  <si>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</si>
  <si>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</si>
  <si>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</si>
  <si>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</si>
  <si>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</si>
  <si>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</si>
  <si>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</si>
  <si>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</si>
  <si>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</si>
  <si>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</si>
  <si>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</si>
  <si>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</si>
  <si>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</si>
  <si>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</si>
  <si>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</si>
  <si>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</si>
  <si>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</si>
  <si>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</si>
  <si>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</si>
  <si>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</si>
  <si>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</si>
  <si>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</si>
  <si>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</si>
  <si>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</si>
  <si>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</si>
  <si>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</si>
  <si>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</si>
  <si>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</si>
  <si>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</si>
  <si>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</si>
  <si>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</si>
  <si>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</si>
  <si>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</si>
  <si>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</si>
  <si>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</si>
  <si>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</si>
  <si>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</si>
  <si>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</si>
  <si>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</si>
  <si>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</si>
  <si>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</si>
  <si>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</si>
  <si>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</si>
  <si>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</si>
  <si>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</si>
  <si>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</si>
  <si>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</si>
  <si>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</si>
  <si>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</si>
  <si>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</si>
  <si>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</si>
  <si>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</si>
  <si>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</si>
  <si>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</si>
  <si>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</si>
  <si>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</si>
  <si>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</si>
  <si>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</si>
  <si>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</si>
  <si>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</si>
  <si>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</si>
  <si>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</si>
  <si>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</si>
  <si>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</si>
  <si>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</si>
  <si>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</si>
  <si>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</si>
  <si>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</si>
  <si>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</si>
  <si>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</si>
  <si>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</si>
  <si>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</si>
  <si>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</si>
  <si>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</si>
  <si>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</si>
  <si>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</si>
  <si>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</si>
  <si>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</si>
  <si>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</si>
  <si>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</si>
  <si>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</si>
  <si>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</si>
  <si>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</si>
  <si>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</si>
  <si>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</si>
  <si>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</si>
  <si>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</si>
  <si>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</si>
  <si>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</si>
  <si>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</si>
  <si>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</si>
  <si>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</si>
  <si>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</si>
  <si>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</si>
  <si>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</si>
  <si>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</si>
  <si>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</si>
  <si>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</si>
  <si>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</si>
  <si>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</si>
  <si>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</si>
  <si>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</si>
  <si>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</si>
  <si>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</si>
  <si>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</si>
  <si>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</si>
  <si>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</si>
  <si>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</si>
  <si>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</si>
  <si>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</si>
  <si>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</si>
  <si>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</si>
  <si>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</si>
  <si>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</si>
  <si>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</si>
  <si>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</si>
  <si>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</si>
  <si>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</si>
  <si>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</si>
  <si>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</si>
  <si>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</si>
  <si>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</si>
  <si>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</si>
  <si>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</si>
  <si>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</si>
  <si>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</si>
  <si>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</si>
  <si>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</si>
  <si>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</si>
  <si>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</si>
  <si>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</si>
  <si>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</si>
  <si>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</si>
  <si>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</si>
  <si>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</si>
  <si>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</si>
  <si>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</si>
  <si>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</si>
  <si>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</si>
  <si>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</si>
  <si>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</si>
  <si>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</si>
  <si>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</si>
  <si>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</si>
  <si>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</si>
  <si>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</si>
  <si>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</si>
  <si>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</si>
  <si>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</si>
  <si>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</si>
  <si>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</si>
  <si>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</si>
  <si>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</si>
  <si>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</si>
  <si>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</si>
  <si>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</si>
  <si>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</si>
  <si>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</si>
  <si>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</si>
  <si>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</si>
  <si>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</si>
  <si>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</si>
  <si>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</si>
  <si>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</si>
  <si>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</si>
  <si>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</si>
  <si>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</si>
  <si>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</si>
  <si>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</si>
  <si>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</si>
  <si>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</si>
  <si>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</si>
  <si>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</si>
  <si>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</si>
  <si>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</si>
  <si>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</si>
  <si>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</si>
  <si>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</si>
  <si>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</si>
  <si>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</si>
  <si>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</si>
  <si>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</si>
  <si>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</si>
  <si>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</si>
  <si>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</si>
  <si>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</si>
  <si>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</si>
  <si>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</si>
  <si>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</si>
  <si>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</si>
  <si>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</si>
  <si>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</si>
  <si>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</si>
  <si>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</si>
  <si>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</si>
  <si>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</si>
  <si>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</si>
  <si>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</si>
  <si>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</si>
  <si>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</si>
  <si>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</si>
  <si>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</si>
  <si>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</si>
  <si>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</si>
  <si>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</si>
  <si>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</si>
  <si>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</si>
  <si>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</si>
  <si>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</si>
  <si>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</si>
  <si>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</si>
  <si>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</si>
  <si>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</si>
  <si>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</si>
  <si>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</si>
  <si>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</si>
  <si>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</si>
  <si>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</si>
  <si>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</si>
  <si>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</si>
  <si>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</si>
  <si>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</si>
  <si>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</si>
  <si>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</si>
  <si>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</si>
  <si>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</si>
  <si>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</si>
  <si>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</si>
  <si>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</si>
  <si>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</si>
  <si>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</si>
  <si>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</si>
  <si>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</si>
  <si>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</si>
  <si>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</si>
  <si>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</si>
  <si>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</si>
  <si>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</si>
  <si>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</si>
  <si>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</si>
  <si>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</si>
  <si>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</si>
  <si>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</si>
  <si>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</si>
  <si>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</si>
  <si>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</si>
  <si>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</si>
  <si>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</si>
  <si>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</si>
  <si>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</si>
  <si>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</si>
  <si>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</si>
  <si>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</si>
  <si>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</si>
  <si>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</si>
  <si>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</si>
  <si>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</si>
  <si>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</si>
  <si>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</si>
  <si>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</si>
  <si>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</si>
  <si>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</si>
  <si>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</si>
  <si>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</si>
  <si>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</si>
  <si>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</si>
  <si>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</si>
  <si>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</si>
  <si>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</si>
  <si>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</si>
  <si>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</si>
  <si>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</si>
  <si>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</si>
  <si>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</si>
  <si>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</si>
  <si>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</si>
  <si>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</si>
  <si>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</si>
  <si>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</si>
  <si>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</si>
  <si>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</si>
  <si>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</si>
  <si>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</si>
  <si>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</si>
  <si>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</si>
  <si>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</si>
  <si>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</si>
  <si>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</si>
  <si>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</si>
  <si>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</si>
  <si>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</si>
  <si>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</si>
  <si>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</si>
  <si>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</si>
  <si>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</si>
  <si>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</si>
  <si>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</si>
  <si>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</si>
  <si>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</si>
  <si>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</si>
  <si>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</si>
  <si>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</si>
  <si>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</si>
  <si>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</si>
  <si>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</si>
  <si>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</si>
  <si>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</si>
  <si>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</si>
  <si>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</si>
  <si>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</si>
  <si>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</si>
  <si>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</si>
  <si>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</si>
  <si>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</si>
  <si>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</si>
  <si>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</si>
  <si>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</si>
  <si>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</si>
  <si>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</si>
  <si>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</si>
  <si>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</si>
  <si>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</si>
  <si>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</si>
  <si>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</si>
  <si>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</si>
  <si>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</si>
  <si>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</si>
  <si>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</si>
  <si>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</si>
  <si>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</si>
  <si>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</si>
  <si>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</si>
  <si>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</si>
  <si>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</si>
  <si>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</si>
  <si>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</si>
  <si>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</si>
  <si>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</si>
  <si>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</si>
  <si>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</si>
  <si>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</si>
  <si>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</si>
  <si>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</si>
  <si>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</si>
  <si>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</si>
  <si>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</si>
  <si>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</si>
  <si>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</si>
  <si>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</si>
  <si>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</si>
  <si>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</si>
  <si>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</si>
  <si>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</si>
  <si>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</si>
  <si>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</si>
  <si>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</si>
  <si>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</si>
  <si>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</si>
  <si>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</si>
  <si>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</si>
  <si>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</si>
  <si>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</si>
  <si>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</si>
  <si>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</si>
  <si>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</si>
  <si>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</si>
  <si>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</si>
  <si>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</si>
  <si>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</si>
  <si>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</si>
  <si>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</si>
  <si>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</si>
  <si>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</si>
  <si>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</si>
  <si>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</si>
  <si>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</si>
  <si>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</si>
  <si>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</si>
  <si>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</si>
  <si>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</si>
  <si>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</si>
  <si>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</si>
  <si>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</si>
  <si>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</si>
  <si>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</si>
  <si>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</si>
  <si>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</si>
  <si>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</si>
  <si>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</si>
  <si>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</si>
  <si>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</si>
  <si>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</si>
  <si>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</si>
  <si>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</si>
  <si>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</si>
  <si>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</si>
  <si>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</si>
  <si>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</si>
  <si>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</si>
  <si>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</si>
  <si>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</si>
  <si>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</si>
  <si>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</si>
  <si>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</si>
  <si>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</si>
  <si>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</si>
  <si>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</si>
  <si>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</si>
  <si>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</si>
  <si>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</si>
  <si>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</si>
  <si>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</si>
  <si>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</si>
  <si>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</si>
  <si>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</si>
  <si>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</si>
  <si>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</si>
  <si>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</si>
  <si>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</si>
  <si>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</si>
  <si>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</si>
  <si>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</si>
  <si>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</si>
  <si>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</si>
  <si>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</si>
  <si>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</si>
  <si>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</si>
  <si>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</si>
  <si>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</si>
  <si>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</si>
  <si>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</si>
  <si>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</si>
  <si>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</si>
  <si>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</si>
  <si>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</si>
  <si>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</si>
  <si>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</si>
  <si>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</si>
  <si>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</si>
  <si>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</si>
  <si>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</si>
  <si>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</si>
  <si>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</si>
  <si>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</si>
  <si>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</si>
  <si>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</si>
  <si>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</si>
  <si>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</si>
  <si>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</si>
  <si>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</si>
  <si>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</si>
  <si>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</si>
  <si>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</si>
  <si>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</si>
  <si>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</si>
  <si>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</si>
  <si>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</si>
  <si>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</si>
  <si>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</si>
  <si>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</si>
  <si>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</si>
  <si>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</si>
  <si>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</si>
  <si>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</si>
  <si>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</si>
  <si>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</si>
  <si>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</si>
  <si>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</si>
  <si>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</si>
  <si>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</si>
  <si>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</si>
  <si>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</si>
  <si>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</si>
  <si>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</si>
  <si>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</si>
  <si>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</si>
  <si>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</si>
  <si>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</si>
  <si>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</si>
  <si>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</si>
  <si>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</si>
  <si>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</si>
  <si>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</si>
  <si>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</si>
  <si>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</si>
  <si>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</si>
  <si>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</si>
  <si>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</si>
  <si>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</si>
  <si>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</si>
  <si>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</si>
  <si>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</si>
  <si>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</si>
  <si>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</si>
  <si>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</si>
  <si>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</si>
  <si>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</si>
  <si>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</si>
  <si>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</si>
  <si>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</si>
  <si>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</si>
  <si>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</si>
  <si>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</si>
  <si>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</si>
  <si>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</si>
  <si>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</si>
  <si>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</si>
  <si>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</si>
  <si>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</si>
  <si>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</si>
  <si>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</si>
  <si>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</si>
  <si>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</si>
  <si>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</si>
  <si>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</si>
  <si>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</si>
  <si>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</si>
  <si>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</si>
  <si>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</si>
  <si>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</si>
  <si>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</si>
  <si>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</si>
  <si>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</si>
  <si>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</si>
  <si>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</si>
  <si>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</si>
  <si>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</si>
  <si>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</si>
  <si>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</si>
  <si>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</si>
  <si>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</si>
  <si>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</si>
  <si>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</si>
  <si>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</si>
  <si>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</si>
  <si>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</si>
  <si>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</si>
  <si>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</si>
  <si>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</si>
  <si>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</si>
  <si>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</si>
  <si>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</si>
  <si>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</si>
  <si>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</si>
  <si>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</si>
  <si>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</si>
  <si>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</si>
  <si>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</si>
  <si>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</si>
  <si>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</si>
  <si>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</si>
  <si>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</si>
  <si>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</si>
  <si>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</si>
  <si>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</si>
  <si>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</si>
  <si>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</si>
  <si>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</si>
  <si>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</si>
  <si>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</si>
  <si>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</si>
  <si>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</si>
  <si>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</si>
  <si>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</si>
  <si>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</si>
  <si>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</si>
  <si>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</si>
  <si>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</si>
  <si>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</si>
  <si>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</si>
  <si>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</si>
  <si>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</si>
  <si>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</si>
  <si>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</si>
  <si>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</si>
  <si>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</si>
  <si>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</si>
  <si>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</si>
  <si>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</si>
  <si>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</si>
  <si>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</si>
  <si>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</si>
  <si>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</si>
  <si>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</si>
  <si>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</si>
  <si>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</si>
  <si>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</si>
  <si>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</si>
  <si>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</si>
  <si>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</si>
  <si>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</si>
  <si>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</si>
  <si>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</si>
  <si>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</si>
  <si>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</si>
  <si>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</si>
  <si>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</si>
  <si>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</si>
  <si>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</si>
  <si>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</si>
  <si>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</si>
  <si>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</si>
  <si>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</si>
  <si>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</si>
  <si>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</si>
  <si>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</si>
  <si>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</si>
  <si>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</si>
  <si>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</si>
  <si>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</si>
  <si>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</si>
  <si>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</si>
  <si>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</si>
  <si>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</si>
  <si>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</si>
  <si>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</si>
  <si>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</si>
  <si>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</si>
  <si>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</si>
  <si>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</si>
  <si>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</si>
  <si>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</si>
  <si>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</si>
  <si>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</si>
  <si>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</si>
  <si>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</si>
  <si>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</si>
  <si>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</si>
  <si>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</si>
  <si>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</si>
  <si>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</si>
  <si>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</si>
  <si>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</si>
  <si>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</si>
  <si>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</si>
  <si>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</si>
  <si>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</si>
  <si>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</si>
  <si>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</si>
  <si>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</si>
  <si>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</si>
  <si>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</si>
  <si>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</si>
  <si>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</si>
  <si>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</si>
  <si>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</si>
  <si>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</si>
  <si>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</si>
  <si>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</si>
  <si>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</si>
  <si>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</si>
  <si>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</si>
  <si>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</si>
  <si>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</si>
  <si>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</si>
  <si>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</si>
  <si>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</si>
  <si>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</si>
  <si>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</si>
  <si>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</si>
  <si>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</si>
  <si>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</si>
  <si>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</si>
  <si>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</si>
  <si>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</si>
  <si>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</si>
  <si>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</si>
  <si>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</si>
  <si>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</si>
  <si>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</si>
  <si>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</si>
  <si>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</si>
  <si>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</si>
  <si>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</si>
  <si>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</si>
  <si>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</si>
  <si>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</si>
  <si>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</si>
  <si>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</si>
  <si>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</si>
  <si>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</si>
  <si>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</si>
  <si>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</si>
  <si>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</si>
  <si>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</si>
  <si>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</si>
  <si>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</si>
  <si>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</si>
  <si>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</si>
  <si>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</si>
  <si>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</si>
  <si>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</si>
  <si>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</si>
  <si>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</si>
  <si>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</si>
  <si>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</si>
  <si>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</si>
  <si>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</si>
  <si>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</si>
  <si>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</si>
  <si>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</si>
  <si>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</si>
  <si>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</si>
  <si>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</si>
  <si>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</si>
  <si>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</si>
  <si>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</si>
  <si>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</si>
  <si>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</si>
  <si>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</si>
  <si>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</si>
  <si>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</si>
  <si>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</si>
  <si>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</si>
  <si>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</si>
  <si>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</si>
  <si>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</si>
  <si>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</si>
  <si>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</si>
  <si>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</si>
  <si>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</si>
  <si>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</si>
  <si>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</si>
  <si>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</si>
  <si>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</si>
  <si>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</si>
  <si>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</si>
  <si>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</si>
  <si>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</si>
  <si>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</si>
  <si>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</si>
  <si>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</si>
  <si>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</si>
  <si>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</si>
  <si>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</si>
  <si>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</si>
  <si>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</si>
  <si>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</si>
  <si>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</si>
  <si>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</si>
  <si>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</si>
  <si>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</si>
  <si>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</si>
  <si>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</si>
  <si>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</si>
  <si>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</si>
  <si>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</si>
  <si>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</si>
  <si>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</si>
  <si>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</si>
  <si>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</si>
  <si>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</si>
  <si>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</si>
  <si>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</si>
  <si>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</si>
  <si>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</si>
  <si>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</si>
  <si>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</si>
  <si>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</si>
  <si>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</si>
  <si>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</si>
  <si>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</si>
  <si>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</si>
  <si>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</si>
  <si>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</si>
  <si>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</si>
  <si>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</si>
  <si>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</si>
  <si>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</si>
  <si>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</si>
  <si>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</si>
  <si>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</si>
  <si>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</si>
  <si>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</si>
  <si>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</si>
  <si>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</si>
  <si>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</si>
  <si>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</si>
  <si>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</si>
  <si>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</si>
  <si>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</si>
  <si>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</si>
  <si>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</si>
  <si>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</si>
  <si>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</si>
  <si>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</si>
  <si>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</si>
  <si>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</si>
  <si>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</si>
  <si>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</si>
  <si>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</si>
  <si>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</si>
  <si>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</si>
  <si>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</si>
  <si>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</si>
  <si>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</si>
  <si>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</si>
  <si>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</si>
  <si>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</si>
  <si>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</si>
  <si>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</si>
  <si>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</si>
  <si>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</si>
  <si>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</si>
  <si>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</si>
  <si>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</si>
  <si>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</si>
  <si>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</si>
  <si>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</si>
  <si>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</si>
  <si>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</si>
  <si>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</si>
  <si>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</si>
  <si>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</si>
  <si>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</si>
  <si>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</si>
  <si>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</si>
  <si>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</si>
  <si>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</si>
  <si>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</si>
  <si>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</si>
  <si>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</si>
  <si>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</si>
  <si>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</si>
  <si>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</si>
  <si>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</si>
  <si>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</si>
  <si>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</si>
  <si>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</si>
  <si>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</si>
  <si>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</si>
  <si>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</si>
  <si>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</si>
  <si>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</si>
  <si>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</si>
  <si>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</si>
  <si>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</si>
  <si>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</si>
  <si>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</si>
  <si>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</si>
  <si>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</si>
  <si>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</si>
  <si>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</si>
  <si>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</si>
  <si>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</si>
  <si>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</si>
  <si>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</si>
  <si>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</si>
  <si>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</si>
  <si>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</si>
  <si>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</si>
  <si>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</si>
  <si>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</si>
  <si>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</si>
  <si>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</si>
  <si>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</si>
  <si>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</si>
  <si>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</si>
  <si>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</si>
  <si>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</si>
  <si>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</si>
  <si>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</si>
  <si>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</si>
  <si>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</si>
  <si>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</si>
  <si>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</si>
  <si>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</si>
  <si>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</si>
  <si>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</si>
  <si>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</si>
  <si>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</si>
  <si>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</si>
  <si>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</si>
  <si>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</si>
  <si>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</si>
  <si>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</si>
  <si>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</si>
  <si>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</si>
  <si>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</si>
  <si>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</si>
  <si>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</si>
  <si>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</si>
  <si>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</si>
  <si>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</si>
  <si>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</si>
  <si>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</si>
  <si>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</si>
  <si>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</si>
  <si>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</si>
  <si>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</si>
  <si>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</si>
  <si>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</si>
  <si>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</si>
  <si>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</si>
  <si>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</si>
  <si>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</si>
  <si>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</si>
  <si>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</si>
  <si>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</si>
  <si>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</si>
  <si>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</si>
  <si>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</si>
  <si>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</si>
  <si>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</si>
  <si>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</si>
  <si>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</si>
  <si>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</si>
  <si>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</si>
  <si>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</si>
  <si>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</si>
  <si>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</si>
  <si>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</si>
  <si>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</si>
  <si>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</si>
  <si>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</si>
  <si>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</si>
  <si>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</si>
  <si>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</si>
  <si>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</si>
  <si>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</si>
  <si>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</si>
  <si>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</si>
  <si>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</si>
  <si>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</si>
  <si>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</si>
  <si>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</si>
  <si>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</si>
  <si>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</si>
  <si>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</si>
  <si>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</si>
  <si>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</si>
  <si>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</si>
  <si>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</si>
  <si>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</si>
  <si>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</si>
  <si>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</si>
  <si>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</si>
  <si>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</si>
  <si>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</si>
  <si>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</si>
  <si>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</si>
  <si>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</si>
  <si>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</si>
  <si>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</si>
  <si>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</si>
  <si>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</si>
  <si>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</si>
  <si>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</si>
  <si>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</si>
  <si>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</si>
  <si>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</si>
  <si>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</si>
  <si>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</si>
  <si>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</si>
  <si>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</si>
  <si>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</si>
  <si>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</si>
  <si>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</si>
  <si>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</si>
  <si>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</si>
  <si>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</si>
  <si>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</si>
  <si>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</si>
  <si>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</si>
  <si>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</si>
  <si>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</si>
  <si>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</si>
  <si>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</si>
  <si>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</si>
  <si>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</si>
  <si>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</si>
  <si>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</si>
  <si>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</si>
  <si>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</si>
  <si>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</si>
  <si>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</si>
  <si>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</si>
  <si>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</si>
  <si>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</si>
  <si>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</si>
  <si>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</si>
  <si>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</si>
  <si>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</si>
  <si>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</si>
  <si>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</si>
  <si>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</si>
  <si>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</si>
  <si>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</si>
  <si>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</si>
  <si>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</si>
  <si>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</si>
  <si>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</si>
  <si>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</si>
  <si>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</si>
  <si>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</si>
  <si>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</si>
  <si>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</si>
  <si>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</si>
  <si>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</si>
  <si>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</si>
  <si>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</si>
  <si>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</si>
  <si>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</si>
  <si>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</si>
  <si>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</si>
  <si>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</si>
  <si>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</si>
  <si>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</si>
  <si>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</si>
  <si>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</si>
  <si>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</si>
  <si>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</si>
  <si>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</si>
  <si>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</si>
  <si>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</si>
  <si>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</si>
  <si>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</si>
  <si>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</si>
  <si>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</si>
  <si>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</si>
  <si>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</si>
  <si>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</si>
  <si>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</si>
  <si>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</si>
  <si>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</si>
  <si>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</si>
  <si>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</si>
  <si>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</si>
  <si>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</si>
  <si>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</si>
  <si>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</si>
  <si>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</si>
  <si>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</si>
  <si>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</si>
  <si>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</si>
  <si>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</si>
  <si>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</si>
  <si>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</si>
  <si>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</si>
  <si>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</si>
  <si>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</si>
  <si>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</si>
  <si>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</si>
  <si>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</si>
  <si>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</si>
  <si>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</si>
  <si>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</si>
  <si>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</si>
  <si>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</si>
  <si>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</si>
  <si>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</si>
  <si>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</si>
  <si>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</si>
  <si>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</si>
  <si>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</si>
  <si>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</si>
  <si>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</si>
  <si>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</si>
  <si>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</si>
  <si>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</si>
  <si>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</si>
  <si>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</si>
  <si>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</si>
  <si>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</si>
  <si>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</si>
  <si>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</si>
  <si>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</si>
  <si>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</si>
  <si>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</si>
  <si>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</si>
  <si>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</si>
  <si>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</si>
  <si>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</si>
  <si>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</si>
  <si>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</si>
  <si>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</si>
  <si>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</si>
  <si>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</si>
  <si>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</si>
  <si>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</si>
  <si>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</si>
  <si>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</si>
  <si>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</si>
  <si>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</si>
  <si>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</si>
  <si>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</si>
  <si>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</si>
  <si>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</si>
  <si>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</si>
  <si>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</si>
  <si>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</si>
  <si>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</si>
  <si>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</si>
  <si>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</si>
  <si>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</si>
  <si>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</si>
  <si>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</si>
  <si>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</si>
  <si>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</si>
  <si>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</si>
  <si>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</si>
  <si>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</si>
  <si>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</si>
  <si>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</si>
  <si>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</si>
  <si>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</si>
  <si>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</si>
  <si>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</si>
  <si>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</si>
  <si>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</si>
  <si>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</si>
  <si>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</si>
  <si>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</si>
  <si>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</si>
  <si>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</si>
  <si>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</si>
  <si>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</si>
  <si>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</si>
  <si>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</si>
  <si>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</si>
  <si>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</si>
  <si>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</si>
  <si>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</si>
  <si>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</si>
  <si>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</si>
  <si>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</si>
  <si>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</si>
  <si>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</si>
  <si>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</si>
  <si>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</si>
  <si>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</si>
  <si>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</si>
  <si>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</si>
  <si>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</si>
  <si>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</si>
  <si>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</si>
  <si>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</si>
  <si>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</si>
  <si>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</si>
  <si>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</si>
  <si>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</si>
  <si>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</si>
  <si>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</si>
  <si>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</si>
  <si>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</si>
  <si>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</si>
  <si>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</si>
  <si>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</si>
  <si>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</si>
  <si>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</si>
  <si>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</si>
  <si>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</si>
  <si>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</si>
  <si>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</si>
  <si>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</si>
  <si>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</si>
  <si>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</si>
  <si>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</si>
  <si>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</si>
  <si>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</si>
  <si>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</si>
  <si>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</si>
  <si>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</si>
  <si>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</si>
  <si>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</si>
  <si>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</si>
  <si>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</si>
  <si>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</si>
  <si>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</si>
  <si>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</si>
  <si>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</si>
  <si>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</si>
  <si>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</si>
  <si>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</si>
  <si>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</si>
  <si>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</si>
  <si>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</si>
  <si>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</si>
  <si>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</si>
  <si>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</si>
  <si>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</si>
  <si>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</si>
  <si>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</si>
  <si>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</si>
  <si>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</si>
  <si>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</si>
  <si>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</si>
  <si>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</si>
  <si>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</si>
  <si>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</si>
  <si>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</si>
  <si>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</si>
  <si>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</si>
  <si>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</si>
  <si>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</si>
  <si>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</si>
  <si>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</si>
  <si>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</si>
  <si>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</si>
  <si>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</si>
  <si>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</si>
  <si>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</si>
  <si>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</si>
  <si>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</si>
  <si>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</si>
  <si>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</si>
  <si>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</si>
  <si>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</si>
  <si>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</si>
  <si>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</si>
  <si>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</si>
  <si>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</si>
  <si>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</si>
  <si>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</si>
  <si>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</si>
  <si>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</si>
  <si>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</si>
  <si>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</si>
  <si>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</si>
  <si>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</si>
  <si>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</si>
  <si>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</si>
  <si>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</si>
  <si>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</si>
  <si>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</si>
  <si>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</si>
  <si>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</si>
  <si>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</si>
  <si>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</si>
  <si>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</si>
  <si>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</si>
  <si>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</si>
  <si>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</si>
  <si>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</si>
  <si>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</si>
  <si>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</si>
  <si>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</si>
  <si>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</si>
  <si>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</si>
  <si>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</si>
  <si>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</si>
  <si>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</si>
  <si>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</si>
  <si>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</si>
  <si>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</si>
  <si>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</si>
  <si>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</si>
  <si>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</si>
  <si>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</si>
  <si>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</si>
  <si>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</si>
  <si>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</si>
  <si>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</si>
  <si>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</si>
  <si>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</si>
  <si>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</si>
  <si>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</si>
  <si>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</si>
  <si>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</si>
  <si>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</si>
  <si>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</si>
  <si>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</si>
  <si>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</si>
  <si>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</si>
  <si>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</si>
  <si>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</si>
  <si>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</si>
  <si>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</si>
  <si>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</si>
  <si>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</si>
  <si>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</si>
  <si>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</si>
  <si>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</si>
  <si>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</si>
  <si>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</si>
  <si>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</si>
  <si>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</si>
  <si>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</si>
  <si>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</si>
  <si>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</si>
  <si>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</si>
  <si>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</si>
  <si>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</si>
  <si>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</si>
  <si>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</si>
  <si>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</si>
  <si>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</si>
  <si>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</si>
  <si>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</si>
  <si>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</si>
  <si>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</si>
  <si>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</si>
  <si>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</si>
  <si>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</si>
  <si>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</si>
  <si>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</si>
  <si>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</si>
  <si>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</si>
  <si>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</si>
  <si>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</si>
  <si>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</si>
  <si>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</si>
  <si>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</si>
  <si>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</si>
  <si>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</si>
  <si>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</si>
  <si>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</si>
  <si>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</si>
  <si>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</si>
  <si>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</si>
  <si>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</si>
  <si>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</si>
  <si>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</si>
  <si>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</si>
  <si>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</si>
  <si>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</si>
  <si>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</si>
  <si>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</si>
  <si>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</si>
  <si>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</si>
  <si>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</si>
  <si>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</si>
  <si>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</si>
  <si>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</si>
  <si>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</si>
  <si>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</si>
  <si>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</si>
  <si>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</si>
  <si>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</si>
  <si>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</si>
  <si>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</si>
  <si>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</si>
  <si>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</si>
  <si>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</si>
  <si>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</si>
  <si>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</si>
  <si>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</si>
  <si>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</si>
  <si>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</si>
  <si>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</si>
  <si>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</si>
  <si>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</si>
  <si>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</si>
  <si>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</si>
  <si>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</si>
  <si>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</si>
  <si>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</si>
  <si>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</si>
  <si>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</si>
  <si>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</si>
  <si>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</si>
  <si>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</si>
  <si>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</si>
  <si>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</si>
  <si>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</si>
  <si>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</si>
  <si>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</si>
  <si>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</si>
  <si>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</si>
  <si>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</si>
  <si>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</si>
  <si>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</si>
  <si>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</si>
  <si>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</si>
  <si>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</si>
  <si>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</si>
  <si>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</si>
  <si>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</si>
  <si>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</si>
  <si>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</si>
  <si>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</si>
  <si>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</si>
  <si>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</si>
  <si>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</si>
  <si>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</si>
  <si>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</si>
  <si>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</si>
  <si>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</si>
  <si>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</si>
  <si>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</si>
  <si>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</si>
  <si>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</si>
  <si>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</si>
  <si>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</si>
  <si>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</si>
  <si>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</si>
  <si>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</si>
  <si>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</si>
  <si>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</si>
  <si>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</si>
  <si>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</si>
  <si>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</si>
  <si>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</si>
  <si>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</si>
  <si>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</si>
  <si>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</si>
  <si>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</si>
  <si>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</si>
  <si>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</si>
  <si>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</si>
  <si>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</si>
  <si>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</si>
  <si>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</si>
  <si>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</si>
  <si>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</si>
  <si>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</si>
  <si>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</si>
  <si>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</si>
  <si>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</si>
  <si>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</si>
  <si>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</si>
  <si>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</si>
  <si>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</si>
  <si>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</si>
  <si>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</si>
  <si>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</si>
  <si>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</si>
  <si>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</si>
  <si>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</si>
  <si>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</si>
  <si>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</si>
  <si>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</si>
  <si>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</si>
  <si>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</si>
  <si>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</si>
  <si>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</si>
  <si>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</si>
  <si>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</si>
  <si>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</si>
  <si>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</si>
  <si>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</si>
  <si>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</si>
  <si>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</si>
  <si>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</si>
  <si>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</si>
  <si>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</si>
  <si>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</si>
  <si>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</si>
  <si>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</si>
  <si>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</si>
  <si>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</si>
  <si>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</si>
  <si>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</si>
  <si>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</si>
  <si>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</si>
  <si>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</si>
  <si>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</si>
  <si>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</si>
  <si>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</si>
  <si>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</si>
  <si>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</si>
  <si>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</si>
  <si>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</si>
  <si>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</si>
  <si>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</si>
  <si>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</si>
  <si>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</si>
  <si>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</si>
  <si>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</si>
  <si>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</si>
  <si>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</si>
  <si>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</si>
  <si>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</si>
  <si>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</si>
  <si>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</si>
  <si>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</si>
  <si>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</si>
  <si>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</si>
  <si>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</si>
  <si>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</si>
  <si>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</si>
  <si>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</si>
  <si>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</si>
  <si>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</si>
  <si>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</si>
  <si>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</si>
  <si>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</si>
  <si>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</si>
  <si>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</si>
  <si>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</si>
  <si>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</si>
  <si>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</si>
  <si>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</si>
  <si>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</si>
  <si>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</si>
  <si>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</si>
  <si>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</si>
  <si>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</si>
  <si>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</si>
  <si>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</si>
  <si>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</si>
  <si>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</si>
  <si>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</si>
  <si>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</si>
  <si>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</si>
  <si>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</si>
  <si>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</si>
  <si>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</si>
  <si>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</si>
  <si>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</si>
  <si>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</si>
  <si>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</si>
  <si>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</si>
  <si>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</si>
  <si>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</si>
  <si>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</si>
  <si>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</si>
  <si>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</si>
  <si>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</si>
  <si>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</si>
  <si>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</si>
  <si>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</si>
  <si>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</si>
  <si>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</si>
  <si>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</si>
  <si>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</si>
  <si>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</si>
  <si>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</si>
  <si>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</si>
  <si>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</si>
  <si>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</si>
  <si>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</si>
  <si>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</si>
  <si>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</si>
  <si>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</si>
  <si>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</si>
  <si>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</si>
  <si>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</si>
  <si>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</si>
  <si>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</si>
  <si>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</si>
  <si>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</si>
  <si>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</si>
  <si>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</si>
  <si>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</si>
  <si>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</si>
  <si>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</si>
  <si>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</si>
  <si>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</si>
  <si>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</si>
  <si>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</si>
  <si>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</si>
  <si>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</si>
  <si>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</si>
  <si>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</si>
  <si>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</si>
  <si>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</si>
  <si>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</si>
  <si>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</si>
  <si>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</si>
  <si>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</si>
  <si>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</si>
  <si>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</si>
  <si>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</si>
  <si>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</si>
  <si>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</si>
  <si>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</si>
  <si>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</si>
  <si>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</si>
  <si>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</si>
  <si>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</si>
  <si>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</si>
  <si>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</si>
  <si>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</si>
  <si>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</si>
  <si>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</si>
  <si>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</si>
  <si>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</si>
  <si>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</si>
  <si>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</si>
  <si>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</si>
  <si>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</si>
  <si>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</si>
  <si>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</si>
  <si>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</si>
  <si>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</si>
  <si>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</si>
  <si>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</si>
  <si>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</si>
  <si>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</si>
  <si>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</si>
  <si>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</si>
  <si>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</si>
  <si>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</si>
  <si>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</si>
  <si>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</si>
  <si>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</si>
  <si>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</si>
  <si>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</si>
  <si>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</si>
  <si>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</si>
  <si>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</si>
  <si>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</si>
  <si>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</si>
  <si>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</si>
  <si>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</si>
  <si>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</si>
  <si>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</si>
  <si>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</si>
  <si>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</si>
  <si>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</si>
  <si>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</si>
  <si>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</si>
  <si>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</si>
  <si>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</si>
  <si>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</si>
  <si>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</si>
  <si>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</si>
  <si>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</si>
  <si>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</si>
  <si>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</si>
  <si>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</si>
  <si>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</si>
  <si>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</si>
  <si>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</si>
  <si>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</si>
  <si>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</si>
  <si>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</si>
  <si>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</si>
  <si>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</si>
  <si>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</si>
  <si>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</si>
  <si>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</si>
  <si>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</si>
  <si>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</si>
  <si>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</si>
  <si>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</si>
  <si>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</si>
  <si>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</si>
  <si>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</si>
  <si>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</si>
  <si>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</si>
  <si>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</si>
  <si>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</si>
  <si>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</si>
  <si>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</si>
  <si>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</si>
  <si>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</si>
  <si>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</si>
  <si>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</si>
  <si>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</si>
  <si>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</si>
  <si>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</si>
  <si>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</si>
  <si>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</si>
  <si>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</si>
  <si>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</si>
  <si>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</si>
  <si>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</si>
  <si>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</si>
  <si>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</si>
  <si>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</si>
  <si>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</si>
  <si>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</si>
  <si>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</si>
  <si>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</si>
  <si>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</si>
  <si>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</si>
  <si>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</si>
  <si>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</si>
  <si>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</si>
  <si>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</si>
  <si>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</si>
  <si>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</si>
  <si>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</si>
  <si>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</si>
  <si>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</si>
  <si>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</si>
  <si>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</si>
  <si>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</si>
  <si>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</si>
  <si>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</si>
  <si>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</si>
  <si>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</si>
  <si>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</si>
  <si>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</si>
  <si>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</si>
  <si>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</si>
  <si>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</si>
  <si>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</si>
  <si>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</si>
  <si>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</si>
  <si>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</si>
  <si>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</si>
  <si>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</si>
  <si>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</si>
  <si>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</si>
  <si>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</si>
  <si>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</si>
  <si>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</si>
  <si>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</si>
  <si>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</si>
  <si>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</si>
  <si>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</si>
  <si>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</si>
  <si>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</si>
  <si>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</si>
  <si>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</si>
  <si>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</si>
  <si>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</si>
  <si>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</si>
  <si>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</si>
  <si>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</si>
  <si>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</si>
  <si>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</si>
  <si>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</si>
  <si>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</si>
  <si>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</si>
  <si>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</si>
  <si>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</si>
  <si>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</si>
  <si>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</si>
  <si>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</si>
  <si>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</si>
  <si>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</si>
  <si>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</si>
  <si>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</si>
  <si>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</si>
  <si>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</si>
  <si>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</si>
  <si>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</si>
  <si>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</si>
  <si>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</si>
  <si>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</si>
  <si>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</si>
  <si>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</si>
  <si>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</si>
  <si>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</si>
  <si>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</si>
  <si>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</si>
  <si>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</si>
  <si>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</si>
  <si>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</si>
  <si>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</si>
  <si>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</si>
  <si>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</si>
  <si>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</si>
  <si>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</si>
  <si>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</si>
  <si>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</si>
  <si>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</si>
  <si>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</si>
  <si>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</si>
  <si>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</si>
  <si>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</si>
  <si>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</si>
  <si>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</si>
  <si>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</si>
  <si>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</si>
  <si>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</si>
  <si>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</si>
  <si>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</si>
  <si>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</si>
  <si>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</si>
  <si>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</si>
  <si>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</si>
  <si>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</si>
  <si>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</si>
  <si>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</si>
  <si>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</si>
  <si>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</si>
  <si>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</si>
  <si>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</si>
  <si>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</si>
  <si>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</si>
  <si>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</si>
  <si>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</si>
  <si>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</si>
  <si>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</si>
  <si>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</si>
  <si>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</si>
  <si>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</si>
  <si>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</si>
  <si>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</si>
  <si>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</si>
  <si>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</si>
  <si>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</si>
  <si>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</si>
  <si>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</si>
  <si>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</si>
  <si>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</si>
  <si>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</si>
  <si>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</si>
  <si>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</si>
  <si>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</si>
  <si>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</si>
  <si>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</si>
  <si>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</si>
  <si>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</si>
  <si>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</si>
  <si>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</si>
  <si>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</si>
  <si>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</si>
  <si>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</si>
  <si>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</si>
  <si>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</si>
  <si>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</si>
  <si>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</si>
  <si>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</si>
  <si>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</si>
  <si>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</si>
  <si>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</si>
  <si>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</si>
  <si>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</si>
  <si>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</si>
  <si>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</si>
  <si>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</si>
  <si>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</si>
  <si>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</si>
  <si>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</si>
  <si>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</si>
  <si>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</si>
  <si>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</si>
  <si>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</si>
  <si>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</si>
  <si>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</si>
  <si>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</si>
  <si>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</si>
  <si>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</si>
  <si>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</si>
  <si>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</si>
  <si>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</si>
  <si>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</si>
  <si>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</si>
  <si>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</si>
  <si>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</si>
  <si>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</si>
  <si>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</si>
  <si>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</si>
  <si>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</si>
  <si>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</si>
  <si>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</si>
  <si>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</si>
  <si>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</si>
  <si>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</si>
  <si>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</si>
  <si>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</si>
  <si>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</si>
  <si>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</si>
  <si>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</si>
  <si>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</si>
  <si>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</si>
  <si>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</si>
  <si>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</si>
  <si>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</si>
  <si>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</si>
  <si>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</si>
  <si>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</si>
  <si>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</si>
  <si>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</si>
  <si>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</si>
  <si>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</si>
  <si>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</si>
  <si>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</si>
  <si>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</si>
  <si>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</si>
  <si>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</si>
  <si>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</si>
  <si>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</si>
  <si>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</si>
  <si>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</si>
  <si>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</si>
  <si>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</si>
  <si>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</si>
  <si>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</si>
  <si>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</si>
  <si>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</si>
  <si>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</si>
  <si>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</si>
  <si>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</si>
  <si>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</si>
  <si>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</si>
  <si>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</si>
  <si>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</si>
  <si>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</si>
  <si>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</si>
  <si>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</si>
  <si>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</si>
  <si>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</si>
  <si>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</si>
  <si>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</si>
  <si>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</si>
  <si>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</si>
  <si>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</si>
  <si>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</si>
  <si>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</si>
  <si>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</si>
  <si>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</si>
  <si>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</si>
  <si>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</si>
  <si>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</si>
  <si>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</si>
  <si>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</si>
  <si>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</si>
  <si>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</si>
  <si>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</si>
  <si>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</si>
  <si>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</si>
  <si>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</si>
  <si>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</si>
  <si>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</si>
  <si>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</si>
  <si>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</si>
  <si>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</si>
  <si>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</si>
  <si>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</si>
  <si>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</si>
  <si>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</si>
  <si>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</si>
  <si>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</si>
  <si>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</si>
  <si>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</si>
  <si>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</si>
  <si>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</si>
  <si>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</si>
  <si>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</si>
  <si>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</si>
  <si>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</si>
  <si>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</si>
  <si>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</si>
  <si>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</si>
  <si>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</si>
  <si>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</si>
  <si>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</si>
  <si>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</si>
  <si>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</si>
  <si>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</si>
  <si>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</si>
  <si>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</si>
  <si>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</si>
  <si>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</si>
  <si>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</si>
  <si>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</si>
  <si>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</si>
  <si>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</si>
  <si>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</si>
  <si>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</si>
  <si>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</si>
  <si>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</si>
  <si>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</si>
  <si>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</si>
  <si>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</si>
  <si>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</si>
  <si>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</si>
  <si>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</si>
  <si>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</si>
  <si>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</si>
  <si>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</si>
  <si>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</si>
  <si>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</si>
  <si>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</si>
  <si>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</si>
  <si>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</si>
  <si>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</si>
  <si>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</si>
  <si>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</si>
  <si>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</si>
  <si>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</si>
  <si>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</si>
  <si>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</si>
  <si>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</si>
  <si>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</si>
  <si>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</si>
  <si>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</si>
  <si>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</si>
  <si>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</si>
  <si>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</si>
  <si>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</si>
  <si>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</si>
  <si>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</si>
  <si>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</si>
  <si>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</si>
  <si>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</si>
  <si>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</si>
  <si>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</si>
  <si>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</si>
  <si>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</si>
  <si>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</si>
  <si>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</si>
  <si>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</si>
  <si>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</si>
  <si>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</si>
  <si>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</si>
  <si>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</si>
  <si>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</si>
  <si>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</si>
  <si>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</si>
  <si>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</si>
  <si>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</si>
  <si>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</si>
  <si>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</si>
  <si>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</si>
  <si>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</si>
  <si>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</si>
  <si>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</si>
  <si>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</si>
  <si>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</si>
  <si>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</si>
  <si>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</si>
  <si>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</si>
  <si>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</si>
  <si>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</si>
  <si>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</si>
  <si>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</si>
  <si>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</si>
  <si>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</si>
  <si>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</si>
  <si>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</si>
  <si>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</si>
  <si>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</si>
  <si>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</si>
  <si>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</si>
  <si>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</si>
  <si>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</si>
  <si>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</si>
  <si>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</si>
  <si>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</si>
  <si>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</si>
  <si>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</si>
  <si>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</si>
  <si>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</si>
  <si>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</si>
  <si>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</si>
  <si>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</si>
  <si>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</si>
  <si>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</si>
  <si>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</si>
  <si>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</si>
  <si>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</si>
  <si>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</si>
  <si>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</si>
  <si>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</si>
  <si>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</si>
  <si>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</si>
  <si>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</si>
  <si>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</si>
  <si>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</si>
  <si>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</si>
  <si>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</si>
  <si>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</si>
  <si>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</si>
  <si>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</si>
  <si>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</si>
  <si>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</si>
  <si>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</si>
  <si>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</si>
  <si>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</si>
  <si>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</si>
  <si>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</si>
  <si>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</si>
  <si>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</si>
  <si>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</si>
  <si>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</si>
  <si>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</si>
  <si>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</si>
  <si>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</si>
  <si>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</si>
  <si>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</si>
  <si>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</si>
  <si>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</si>
  <si>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</si>
  <si>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</si>
  <si>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</si>
  <si>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</si>
  <si>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</si>
  <si>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</si>
  <si>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</si>
  <si>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</si>
  <si>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</si>
  <si>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</si>
  <si>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</si>
  <si>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</si>
  <si>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</si>
  <si>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</si>
  <si>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</si>
  <si>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</si>
  <si>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</si>
  <si>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</si>
  <si>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</si>
  <si>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</si>
  <si>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</si>
  <si>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</si>
  <si>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</si>
  <si>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</si>
  <si>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</si>
  <si>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</si>
  <si>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</si>
  <si>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</si>
  <si>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</si>
  <si>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</si>
  <si>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</si>
  <si>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</si>
  <si>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</si>
  <si>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</si>
  <si>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</si>
  <si>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</si>
  <si>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</si>
  <si>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</si>
  <si>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</si>
  <si>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</si>
  <si>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</si>
  <si>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</si>
  <si>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</si>
  <si>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</si>
  <si>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</si>
  <si>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</si>
  <si>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</si>
  <si>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</si>
  <si>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</si>
  <si>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</si>
  <si>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</si>
  <si>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</si>
  <si>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</si>
  <si>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</si>
  <si>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</si>
  <si>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</si>
  <si>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</si>
  <si>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</si>
  <si>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</si>
  <si>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</si>
  <si>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</si>
  <si>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</si>
  <si>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</si>
  <si>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</si>
  <si>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</si>
  <si>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</si>
  <si>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</si>
  <si>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</si>
  <si>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</si>
  <si>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</si>
  <si>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</si>
  <si>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</si>
  <si>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</si>
  <si>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</si>
  <si>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</si>
  <si>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</si>
  <si>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</si>
  <si>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</si>
  <si>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</si>
  <si>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</si>
  <si>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</si>
  <si>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</si>
  <si>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</si>
  <si>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</si>
  <si>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</si>
  <si>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</si>
  <si>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</si>
  <si>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</si>
  <si>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</si>
  <si>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</si>
  <si>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</si>
  <si>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</si>
  <si>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</si>
  <si>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</si>
  <si>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</si>
  <si>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</si>
  <si>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</si>
  <si>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</si>
  <si>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</si>
  <si>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</si>
  <si>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</si>
  <si>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</si>
  <si>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</si>
  <si>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</si>
  <si>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</si>
  <si>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</si>
  <si>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</si>
  <si>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</si>
  <si>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</si>
  <si>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</si>
  <si>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</si>
  <si>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</si>
  <si>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</si>
  <si>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</si>
  <si>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</si>
  <si>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</si>
  <si>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</si>
  <si>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</si>
  <si>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</si>
  <si>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</si>
  <si>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</si>
  <si>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</si>
  <si>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</si>
  <si>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</si>
  <si>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</si>
  <si>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</si>
  <si>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</si>
  <si>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</si>
  <si>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</si>
  <si>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</si>
  <si>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</si>
  <si>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</si>
  <si>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</si>
  <si>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</si>
  <si>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</si>
  <si>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</si>
  <si>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</si>
  <si>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</si>
  <si>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</si>
  <si>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</si>
  <si>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</si>
  <si>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</si>
  <si>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</si>
  <si>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</si>
  <si>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</si>
  <si>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</si>
  <si>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</si>
  <si>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</si>
  <si>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</si>
  <si>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</si>
  <si>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</si>
  <si>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</si>
  <si>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</si>
  <si>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</si>
  <si>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</si>
  <si>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</si>
  <si>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</si>
  <si>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</si>
  <si>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</si>
  <si>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</si>
  <si>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</si>
  <si>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</si>
  <si>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</si>
  <si>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</si>
  <si>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</si>
  <si>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</si>
  <si>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</si>
  <si>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</si>
  <si>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</si>
  <si>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</si>
  <si>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</si>
  <si>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</si>
  <si>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</si>
  <si>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</si>
  <si>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</si>
  <si>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</si>
  <si>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</si>
  <si>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</si>
  <si>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</si>
  <si>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</si>
  <si>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</si>
  <si>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</si>
  <si>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</si>
  <si>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</si>
  <si>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</si>
  <si>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</si>
  <si>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</si>
  <si>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</si>
  <si>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</si>
  <si>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</si>
  <si>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</si>
  <si>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</si>
  <si>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</si>
  <si>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</si>
  <si>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</si>
  <si>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</si>
  <si>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</si>
  <si>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</si>
  <si>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</si>
  <si>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</si>
  <si>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</si>
  <si>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</si>
  <si>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</si>
  <si>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</si>
  <si>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</si>
  <si>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</si>
  <si>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</si>
  <si>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</si>
  <si>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</si>
  <si>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</si>
  <si>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</si>
  <si>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</si>
  <si>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</si>
  <si>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</si>
  <si>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</si>
  <si>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</si>
  <si>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</si>
  <si>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</si>
  <si>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</si>
  <si>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</si>
  <si>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</si>
  <si>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</si>
  <si>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</si>
  <si>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</si>
  <si>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</si>
  <si>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</si>
  <si>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</si>
  <si>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</si>
  <si>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</si>
  <si>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</si>
  <si>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</si>
  <si>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</si>
  <si>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</si>
  <si>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</si>
  <si>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</si>
  <si>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</si>
  <si>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</si>
  <si>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</si>
  <si>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</si>
  <si>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</si>
  <si>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</si>
  <si>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</si>
  <si>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</si>
  <si>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</si>
  <si>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</si>
  <si>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</si>
  <si>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</si>
  <si>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</si>
  <si>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</si>
  <si>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</si>
  <si>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</si>
  <si>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</si>
  <si>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</si>
  <si>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</si>
  <si>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</si>
  <si>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</si>
  <si>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</si>
  <si>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</si>
  <si>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</si>
  <si>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</si>
  <si>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</si>
  <si>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</si>
  <si>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</si>
  <si>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</si>
  <si>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</si>
  <si>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</si>
  <si>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</si>
  <si>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</si>
  <si>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</si>
  <si>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</si>
  <si>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</si>
  <si>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</si>
  <si>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</si>
  <si>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</si>
  <si>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</si>
  <si>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</si>
  <si>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</si>
  <si>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</si>
  <si>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</si>
  <si>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</si>
  <si>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</si>
  <si>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</si>
  <si>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</si>
  <si>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</si>
  <si>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</si>
  <si>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</si>
  <si>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</si>
  <si>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</si>
  <si>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</si>
  <si>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</si>
  <si>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</si>
  <si>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</si>
  <si>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</si>
  <si>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</si>
  <si>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</si>
  <si>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</si>
  <si>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</si>
  <si>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</si>
  <si>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</si>
  <si>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</si>
  <si>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</si>
  <si>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</si>
  <si>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</si>
  <si>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</si>
  <si>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</si>
  <si>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</si>
  <si>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</si>
  <si>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</si>
  <si>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</si>
  <si>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</si>
  <si>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</si>
  <si>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</si>
  <si>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</si>
  <si>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</si>
  <si>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</si>
  <si>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</si>
  <si>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</si>
  <si>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</si>
  <si>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</si>
  <si>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</si>
  <si>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</si>
  <si>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</si>
  <si>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</si>
  <si>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</si>
  <si>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</si>
  <si>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</si>
  <si>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</si>
  <si>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</si>
  <si>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</si>
  <si>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</si>
  <si>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</si>
  <si>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</si>
  <si>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</si>
  <si>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</si>
  <si>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</si>
  <si>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</si>
  <si>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</si>
  <si>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</si>
  <si>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</si>
  <si>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</si>
  <si>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</si>
  <si>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</si>
  <si>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</si>
  <si>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</si>
  <si>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</si>
  <si>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</si>
  <si>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</si>
  <si>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</si>
  <si>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</si>
  <si>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</si>
  <si>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</si>
  <si>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</si>
  <si>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</si>
  <si>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</si>
  <si>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</si>
  <si>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</si>
  <si>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</si>
  <si>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</si>
  <si>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</si>
  <si>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</si>
  <si>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</si>
  <si>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</si>
  <si>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</si>
  <si>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</si>
  <si>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</si>
  <si>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</si>
  <si>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</si>
  <si>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</si>
  <si>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</si>
  <si>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</si>
  <si>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</si>
  <si>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</si>
  <si>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</si>
  <si>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</si>
  <si>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</si>
  <si>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</si>
  <si>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</si>
  <si>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</si>
  <si>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</si>
  <si>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</si>
  <si>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</si>
  <si>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</si>
  <si>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</si>
  <si>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</si>
  <si>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</si>
  <si>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</si>
  <si>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</si>
  <si>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</si>
  <si>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</si>
  <si>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</si>
  <si>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</si>
  <si>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</si>
  <si>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</si>
  <si>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</si>
  <si>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</si>
  <si>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</si>
  <si>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</si>
  <si>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</si>
  <si>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</si>
  <si>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</si>
  <si>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</si>
  <si>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</si>
  <si>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</si>
  <si>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</si>
  <si>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</si>
  <si>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</si>
  <si>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</si>
  <si>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</si>
  <si>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</si>
  <si>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</si>
  <si>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</si>
  <si>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</si>
  <si>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</si>
  <si>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</si>
  <si>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</si>
  <si>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</si>
  <si>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</si>
  <si>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</si>
  <si>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</si>
  <si>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</si>
  <si>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</si>
  <si>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</si>
  <si>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</si>
  <si>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</si>
  <si>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</si>
  <si>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</si>
  <si>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</si>
  <si>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</si>
  <si>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</si>
  <si>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</si>
  <si>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</si>
  <si>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</si>
  <si>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</si>
  <si>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</si>
  <si>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</si>
  <si>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</si>
  <si>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</si>
  <si>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</si>
  <si>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</si>
  <si>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</si>
  <si>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</si>
  <si>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</si>
  <si>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</si>
  <si>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</si>
  <si>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</si>
  <si>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</si>
  <si>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</si>
  <si>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</si>
  <si>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</si>
  <si>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</si>
  <si>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</si>
  <si>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</si>
  <si>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</si>
  <si>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</si>
  <si>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</si>
  <si>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</si>
  <si>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</si>
  <si>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</si>
  <si>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</si>
  <si>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</si>
  <si>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</si>
  <si>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</si>
  <si>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</si>
  <si>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</si>
  <si>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</si>
  <si>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</si>
  <si>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</si>
  <si>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</si>
  <si>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</si>
  <si>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</si>
  <si>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</si>
  <si>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</si>
  <si>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</si>
  <si>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</si>
  <si>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</si>
  <si>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</si>
  <si>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</si>
  <si>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</si>
  <si>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</si>
  <si>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</si>
  <si>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</si>
  <si>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</si>
  <si>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</si>
  <si>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</si>
  <si>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</si>
  <si>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</si>
  <si>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</si>
  <si>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</si>
  <si>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</si>
  <si>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</si>
  <si>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</si>
  <si>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</si>
  <si>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</si>
  <si>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</si>
  <si>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</si>
  <si>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</si>
  <si>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</si>
  <si>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</si>
  <si>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</si>
  <si>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</si>
  <si>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</si>
  <si>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</si>
  <si>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</si>
  <si>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</si>
  <si>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</si>
  <si>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</si>
  <si>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</si>
  <si>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</si>
  <si>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</si>
  <si>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</si>
  <si>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</si>
  <si>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</si>
  <si>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</si>
  <si>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</si>
  <si>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</si>
  <si>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</si>
  <si>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</si>
  <si>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</si>
  <si>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</si>
  <si>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</si>
  <si>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</si>
  <si>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</si>
  <si>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</si>
  <si>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</si>
  <si>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</si>
  <si>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</si>
  <si>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</si>
  <si>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</si>
  <si>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</si>
  <si>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</si>
  <si>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</si>
  <si>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</si>
  <si>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</si>
  <si>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</si>
  <si>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</si>
  <si>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</si>
  <si>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</si>
  <si>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</si>
  <si>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</si>
  <si>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</si>
  <si>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</si>
  <si>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</si>
  <si>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</si>
  <si>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</si>
  <si>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</si>
  <si>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</si>
  <si>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</si>
  <si>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</si>
  <si>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</si>
  <si>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</si>
  <si>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</si>
  <si>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</si>
  <si>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</si>
  <si>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</si>
  <si>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</si>
  <si>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</si>
  <si>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</si>
  <si>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</si>
  <si>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</si>
  <si>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</si>
  <si>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</si>
  <si>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</si>
  <si>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</si>
  <si>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</si>
  <si>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</si>
  <si>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</si>
  <si>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</si>
  <si>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</si>
  <si>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</si>
  <si>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</si>
  <si>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</si>
  <si>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</si>
  <si>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</si>
  <si>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</si>
  <si>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</si>
  <si>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</si>
  <si>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</si>
  <si>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</si>
  <si>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</si>
  <si>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</si>
  <si>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</si>
  <si>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</si>
  <si>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</si>
  <si>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</si>
  <si>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</si>
  <si>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</si>
  <si>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</si>
  <si>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</si>
  <si>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</si>
  <si>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</si>
  <si>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</si>
  <si>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</si>
  <si>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</si>
  <si>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</si>
  <si>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</si>
  <si>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</si>
  <si>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</si>
  <si>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</si>
  <si>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</si>
  <si>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</si>
  <si>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</si>
  <si>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</si>
  <si>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</si>
  <si>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</si>
  <si>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</si>
  <si>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</si>
  <si>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</si>
  <si>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</si>
  <si>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</si>
  <si>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</si>
  <si>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</si>
  <si>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</si>
  <si>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</si>
  <si>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</si>
  <si>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</si>
  <si>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</si>
  <si>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</si>
  <si>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</si>
  <si>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</si>
  <si>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</si>
  <si>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</si>
  <si>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</si>
  <si>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</si>
  <si>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</si>
  <si>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</si>
  <si>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</si>
  <si>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</si>
  <si>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</si>
  <si>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</si>
  <si>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</si>
  <si>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</si>
  <si>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</si>
  <si>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</si>
  <si>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</si>
  <si>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</si>
  <si>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</si>
  <si>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</si>
  <si>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</si>
  <si>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</si>
  <si>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</si>
  <si>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</si>
  <si>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</si>
  <si>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</si>
  <si>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</si>
  <si>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</si>
  <si>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</si>
  <si>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</si>
  <si>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</si>
  <si>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</si>
  <si>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</si>
  <si>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</si>
  <si>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</si>
  <si>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</si>
  <si>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</si>
  <si>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</si>
  <si>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</si>
  <si>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</si>
  <si>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</si>
  <si>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</si>
  <si>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</si>
  <si>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</si>
  <si>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</si>
  <si>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</si>
  <si>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</si>
  <si>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</si>
  <si>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</si>
  <si>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</si>
  <si>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</si>
  <si>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</si>
  <si>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</si>
  <si>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</si>
  <si>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</si>
  <si>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</si>
  <si>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</si>
  <si>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</si>
  <si>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</si>
  <si>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</si>
  <si>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</si>
  <si>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</si>
  <si>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</si>
  <si>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</si>
  <si>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</si>
  <si>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</si>
  <si>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</si>
  <si>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</si>
  <si>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</si>
  <si>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</si>
  <si>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</si>
  <si>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</si>
  <si>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</si>
  <si>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</si>
  <si>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</si>
  <si>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</si>
  <si>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</si>
  <si>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</si>
  <si>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</si>
  <si>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</si>
  <si>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</si>
  <si>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</si>
  <si>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</si>
  <si>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</si>
  <si>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</si>
  <si>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</si>
  <si>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</si>
  <si>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</si>
  <si>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</si>
  <si>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</si>
  <si>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</si>
  <si>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</si>
  <si>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</si>
  <si>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</si>
  <si>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</si>
  <si>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</si>
  <si>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</si>
  <si>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</si>
  <si>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</si>
  <si>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</si>
  <si>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</si>
  <si>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</si>
  <si>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</si>
  <si>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</si>
  <si>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</si>
  <si>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</si>
  <si>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</si>
  <si>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</si>
  <si>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</si>
  <si>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</si>
  <si>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</si>
  <si>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</si>
  <si>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</si>
  <si>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</si>
  <si>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</si>
  <si>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</si>
  <si>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</si>
  <si>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</si>
  <si>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</si>
  <si>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</si>
  <si>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</si>
  <si>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</si>
  <si>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</si>
  <si>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</si>
  <si>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</si>
  <si>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</si>
  <si>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</si>
  <si>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</si>
  <si>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</si>
  <si>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</si>
  <si>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</si>
  <si>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</si>
  <si>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</si>
  <si>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</si>
  <si>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</si>
  <si>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</si>
  <si>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</si>
  <si>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</si>
  <si>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</si>
  <si>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</si>
  <si>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</si>
  <si>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</si>
  <si>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</si>
  <si>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</si>
  <si>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</si>
  <si>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</si>
  <si>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</si>
  <si>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</si>
  <si>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</si>
  <si>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</si>
  <si>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</si>
  <si>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</si>
  <si>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</si>
  <si>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</si>
  <si>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</si>
  <si>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</si>
  <si>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</si>
  <si>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</si>
  <si>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</si>
  <si>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</si>
  <si>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</si>
  <si>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</si>
  <si>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</si>
  <si>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</si>
  <si>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</si>
  <si>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</si>
  <si>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</si>
  <si>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</si>
  <si>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</si>
  <si>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</si>
  <si>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</si>
  <si>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</si>
  <si>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</si>
  <si>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</si>
  <si>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</si>
  <si>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</si>
  <si>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</si>
  <si>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</si>
  <si>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</si>
  <si>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</si>
  <si>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</si>
  <si>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</si>
  <si>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</si>
  <si>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</si>
  <si>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</si>
  <si>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</si>
  <si>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</si>
  <si>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</si>
  <si>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</si>
  <si>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</si>
  <si>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</si>
  <si>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</si>
  <si>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</si>
  <si>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</si>
  <si>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</si>
  <si>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</si>
  <si>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</si>
  <si>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</si>
  <si>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</si>
  <si>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</si>
  <si>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</si>
  <si>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</si>
  <si>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</si>
  <si>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</si>
  <si>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</si>
  <si>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</si>
  <si>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</si>
  <si>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</si>
  <si>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</si>
  <si>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</si>
  <si>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</si>
  <si>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</si>
  <si>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</si>
  <si>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</si>
  <si>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</si>
  <si>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</si>
  <si>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</si>
  <si>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</si>
  <si>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</si>
  <si>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</si>
  <si>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</si>
  <si>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</si>
  <si>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</si>
  <si>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</si>
  <si>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</si>
  <si>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</si>
  <si>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</si>
  <si>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</si>
  <si>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</si>
  <si>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</si>
  <si>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</si>
  <si>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</si>
  <si>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</si>
  <si>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</si>
  <si>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</si>
  <si>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</si>
  <si>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</si>
  <si>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</si>
  <si>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</si>
  <si>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</si>
  <si>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</si>
  <si>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</si>
  <si>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</si>
  <si>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</si>
  <si>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</si>
  <si>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</si>
  <si>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</si>
  <si>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</si>
  <si>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</si>
  <si>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</si>
  <si>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</si>
  <si>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</si>
  <si>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</si>
  <si>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</si>
  <si>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</si>
  <si>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</si>
  <si>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</si>
  <si>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</si>
  <si>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</si>
  <si>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</si>
  <si>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</si>
  <si>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</si>
  <si>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</si>
  <si>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</si>
  <si>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</si>
  <si>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</si>
  <si>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</si>
  <si>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</si>
  <si>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</si>
  <si>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</si>
  <si>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</si>
  <si>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</si>
  <si>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</si>
  <si>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</si>
  <si>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</si>
  <si>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</si>
  <si>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</si>
  <si>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</si>
  <si>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</si>
  <si>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</si>
  <si>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</si>
  <si>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</si>
  <si>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</si>
  <si>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</si>
  <si>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</si>
  <si>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</si>
  <si>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</si>
  <si>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</si>
  <si>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</si>
  <si>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</si>
  <si>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</si>
  <si>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</si>
  <si>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</si>
  <si>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</si>
  <si>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</si>
  <si>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</si>
  <si>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</si>
  <si>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</si>
  <si>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</si>
  <si>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</si>
  <si>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</si>
  <si>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</si>
  <si>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</si>
  <si>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</si>
  <si>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</si>
  <si>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</si>
  <si>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</si>
  <si>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</si>
  <si>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</si>
  <si>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</si>
  <si>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</si>
  <si>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</si>
  <si>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</si>
  <si>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</si>
  <si>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</si>
  <si>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</si>
  <si>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</si>
  <si>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</si>
  <si>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</si>
  <si>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</si>
  <si>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</si>
  <si>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</si>
  <si>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</si>
  <si>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</si>
  <si>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</si>
  <si>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</si>
  <si>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</si>
  <si>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</si>
  <si>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</si>
  <si>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</si>
  <si>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</si>
  <si>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</si>
  <si>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</si>
  <si>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</si>
  <si>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</si>
  <si>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</si>
  <si>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</si>
  <si>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</si>
  <si>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</si>
  <si>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</si>
  <si>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</si>
  <si>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</si>
  <si>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</si>
  <si>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</si>
  <si>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</si>
  <si>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</si>
  <si>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</si>
  <si>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</si>
  <si>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</si>
  <si>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</si>
  <si>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</si>
  <si>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</si>
  <si>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</si>
  <si>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</si>
  <si>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</si>
  <si>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</si>
  <si>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</si>
  <si>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</si>
  <si>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</si>
  <si>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</si>
  <si>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</si>
  <si>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</si>
  <si>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</si>
  <si>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</si>
  <si>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</si>
  <si>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</si>
  <si>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</si>
  <si>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</si>
  <si>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</si>
  <si>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</si>
  <si>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</si>
  <si>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</si>
  <si>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</si>
  <si>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</si>
  <si>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</si>
  <si>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</si>
  <si>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</si>
  <si>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</si>
  <si>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</si>
  <si>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</si>
  <si>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</si>
  <si>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</si>
  <si>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</si>
  <si>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</si>
  <si>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</si>
  <si>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</si>
  <si>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</si>
  <si>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</si>
  <si>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</si>
  <si>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</si>
  <si>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</si>
  <si>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</si>
  <si>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</si>
  <si>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</si>
  <si>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</si>
  <si>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</si>
  <si>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</si>
  <si>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</si>
  <si>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</si>
  <si>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</si>
  <si>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</si>
  <si>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</si>
  <si>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</si>
  <si>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</si>
  <si>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</si>
  <si>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</si>
  <si>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</si>
  <si>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</si>
  <si>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</si>
  <si>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</si>
  <si>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</si>
  <si>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</si>
  <si>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</si>
  <si>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</si>
  <si>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</si>
  <si>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</si>
  <si>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</si>
  <si>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</si>
  <si>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</si>
  <si>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</si>
  <si>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</si>
  <si>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</si>
  <si>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</si>
  <si>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</si>
  <si>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</si>
  <si>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</si>
  <si>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</si>
  <si>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</si>
  <si>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</si>
  <si>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</si>
  <si>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</si>
  <si>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</si>
  <si>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</si>
  <si>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</si>
  <si>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</si>
  <si>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</si>
  <si>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</si>
  <si>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</si>
  <si>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</si>
  <si>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</si>
  <si>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</si>
  <si>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</si>
  <si>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</si>
  <si>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</si>
  <si>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</si>
  <si>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</si>
  <si>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</si>
  <si>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</si>
  <si>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</si>
  <si>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</si>
  <si>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</si>
  <si>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</si>
  <si>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</si>
  <si>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</si>
  <si>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</si>
  <si>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</si>
  <si>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</si>
  <si>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</si>
  <si>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</si>
  <si>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</si>
  <si>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</si>
  <si>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</si>
  <si>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</si>
  <si>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</si>
  <si>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</si>
  <si>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</si>
  <si>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</si>
  <si>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</si>
  <si>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</si>
  <si>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</si>
  <si>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</si>
  <si>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</si>
  <si>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</si>
  <si>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</si>
  <si>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</si>
  <si>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</si>
  <si>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</si>
  <si>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</si>
  <si>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</si>
  <si>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</si>
  <si>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</si>
  <si>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</si>
  <si>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</si>
  <si>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</si>
  <si>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</si>
  <si>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</si>
  <si>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</si>
  <si>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</si>
  <si>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</si>
  <si>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</si>
  <si>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</si>
  <si>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</si>
  <si>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</si>
  <si>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</si>
  <si>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</si>
  <si>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</si>
  <si>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</si>
  <si>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</si>
  <si>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</si>
  <si>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</si>
  <si>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</si>
  <si>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</si>
  <si>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</si>
  <si>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</si>
  <si>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</si>
  <si>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</si>
  <si>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</si>
  <si>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</si>
  <si>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</si>
  <si>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</si>
  <si>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</si>
  <si>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</si>
  <si>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</si>
  <si>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</si>
  <si>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</si>
  <si>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</si>
  <si>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</si>
  <si>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</si>
  <si>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</si>
  <si>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</si>
  <si>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</si>
  <si>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</si>
  <si>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</si>
  <si>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</si>
  <si>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</si>
  <si>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</si>
  <si>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</si>
  <si>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</si>
  <si>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</si>
  <si>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</si>
  <si>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</si>
  <si>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</si>
  <si>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</si>
  <si>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</si>
  <si>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</si>
  <si>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</si>
  <si>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</si>
  <si>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</si>
  <si>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</si>
  <si>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</si>
  <si>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</si>
  <si>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</si>
  <si>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</si>
  <si>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</si>
  <si>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</si>
  <si>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</si>
  <si>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</si>
  <si>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</si>
  <si>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</si>
  <si>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</si>
  <si>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</si>
  <si>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</si>
  <si>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</si>
  <si>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</si>
  <si>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</si>
  <si>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</si>
  <si>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</si>
  <si>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</si>
  <si>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</si>
  <si>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</si>
  <si>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</si>
  <si>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</si>
  <si>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</si>
  <si>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</si>
  <si>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</si>
  <si>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</si>
  <si>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</si>
  <si>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</si>
  <si>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</si>
  <si>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</si>
  <si>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</si>
  <si>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</si>
  <si>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</si>
  <si>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</si>
  <si>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</si>
  <si>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</si>
  <si>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</si>
  <si>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</si>
  <si>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</si>
  <si>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</si>
  <si>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</si>
  <si>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</si>
  <si>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</si>
  <si>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</si>
  <si>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</si>
  <si>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</si>
  <si>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</si>
  <si>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</si>
  <si>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</si>
  <si>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</si>
  <si>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</si>
  <si>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</si>
  <si>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</si>
  <si>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</si>
  <si>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</si>
  <si>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</si>
  <si>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</si>
  <si>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</si>
  <si>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</si>
  <si>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</si>
  <si>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</si>
  <si>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</si>
  <si>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</si>
  <si>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</si>
  <si>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</si>
  <si>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</si>
  <si>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</si>
  <si>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</si>
  <si>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</si>
  <si>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</si>
  <si>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</si>
  <si>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</si>
  <si>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</si>
  <si>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</si>
  <si>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</si>
  <si>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</si>
  <si>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</si>
  <si>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</si>
  <si>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</si>
  <si>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</si>
  <si>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</si>
  <si>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</si>
  <si>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</si>
  <si>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</si>
  <si>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</si>
  <si>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</si>
  <si>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</si>
  <si>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</si>
  <si>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</si>
  <si>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</si>
  <si>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</si>
  <si>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</si>
  <si>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</si>
  <si>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</si>
  <si>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</si>
  <si>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</si>
  <si>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</si>
  <si>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</si>
  <si>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</si>
  <si>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</si>
  <si>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</si>
  <si>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</si>
  <si>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</si>
  <si>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</si>
  <si>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</si>
  <si>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</si>
  <si>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</si>
  <si>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</si>
  <si>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</si>
  <si>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</si>
  <si>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</si>
  <si>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</si>
  <si>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</si>
  <si>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</si>
  <si>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</si>
  <si>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</si>
  <si>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</si>
  <si>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</si>
  <si>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</si>
  <si>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</si>
  <si>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</si>
  <si>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</si>
  <si>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</si>
  <si>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</si>
  <si>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</si>
  <si>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</si>
  <si>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</si>
  <si>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</si>
  <si>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</si>
  <si>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</si>
  <si>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</si>
  <si>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</si>
  <si>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</si>
  <si>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</si>
  <si>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</si>
  <si>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</si>
  <si>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</si>
  <si>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</si>
  <si>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</si>
  <si>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</si>
  <si>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</si>
  <si>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</si>
  <si>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</si>
  <si>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</si>
  <si>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</si>
  <si>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</si>
  <si>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</si>
  <si>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</si>
  <si>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</si>
  <si>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</si>
  <si>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</si>
  <si>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</si>
  <si>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</si>
  <si>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</si>
  <si>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</si>
  <si>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</si>
  <si>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</si>
  <si>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</si>
  <si>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</si>
  <si>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</si>
  <si>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</si>
  <si>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</si>
  <si>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</si>
  <si>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</si>
  <si>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</si>
  <si>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</si>
  <si>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</si>
  <si>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</si>
  <si>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</si>
  <si>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</si>
  <si>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</si>
  <si>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</si>
  <si>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</si>
  <si>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</si>
  <si>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</si>
  <si>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</si>
  <si>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</si>
  <si>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</si>
  <si>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</si>
  <si>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</si>
  <si>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</si>
  <si>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</si>
  <si>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</si>
  <si>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</si>
  <si>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</si>
  <si>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</si>
  <si>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</si>
  <si>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</si>
  <si>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</si>
  <si>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</si>
  <si>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</si>
  <si>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</si>
  <si>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</si>
  <si>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</si>
  <si>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</si>
  <si>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</si>
  <si>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</si>
  <si>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</si>
  <si>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</si>
  <si>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</si>
  <si>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</si>
  <si>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</si>
  <si>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</si>
  <si>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</si>
  <si>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</si>
  <si>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</si>
  <si>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</si>
  <si>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</si>
  <si>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</si>
  <si>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</si>
  <si>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</si>
  <si>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</si>
  <si>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</si>
  <si>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</si>
  <si>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</si>
  <si>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</si>
  <si>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</si>
  <si>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</si>
  <si>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</si>
  <si>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</si>
  <si>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</si>
  <si>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</si>
  <si>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</si>
  <si>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</si>
  <si>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</si>
  <si>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</si>
  <si>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</si>
  <si>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</si>
  <si>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</si>
  <si>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</si>
  <si>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</si>
  <si>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</si>
  <si>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</si>
  <si>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</si>
  <si>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</si>
  <si>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</si>
  <si>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</si>
  <si>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</si>
  <si>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</si>
  <si>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</si>
  <si>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</si>
  <si>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</si>
  <si>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</si>
  <si>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</si>
  <si>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</si>
  <si>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</si>
  <si>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</si>
  <si>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</si>
  <si>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</si>
  <si>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</si>
  <si>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</si>
  <si>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</si>
  <si>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</si>
  <si>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</si>
  <si>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</si>
  <si>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</si>
  <si>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</si>
  <si>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</si>
  <si>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</si>
  <si>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</si>
  <si>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</si>
  <si>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</si>
  <si>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</si>
  <si>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</si>
  <si>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</si>
  <si>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</si>
  <si>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</si>
  <si>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</si>
  <si>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</si>
  <si>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</si>
  <si>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</si>
  <si>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</si>
  <si>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</si>
  <si>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</si>
  <si>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</si>
  <si>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</si>
  <si>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</si>
  <si>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</si>
  <si>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</si>
  <si>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</si>
  <si>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</si>
  <si>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</si>
  <si>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</si>
  <si>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</si>
  <si>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</si>
  <si>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</si>
  <si>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</si>
  <si>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</si>
  <si>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</si>
  <si>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</si>
  <si>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</si>
  <si>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</si>
  <si>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</si>
  <si>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</si>
  <si>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</si>
  <si>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</si>
  <si>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</si>
  <si>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</si>
  <si>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</si>
  <si>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</si>
  <si>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</si>
  <si>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</si>
  <si>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</si>
  <si>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</si>
  <si>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</si>
  <si>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</si>
  <si>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</si>
  <si>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</si>
  <si>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</si>
  <si>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</si>
  <si>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</si>
  <si>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</si>
  <si>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</si>
  <si>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</si>
  <si>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</si>
  <si>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</si>
  <si>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</si>
  <si>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</si>
  <si>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</si>
  <si>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</si>
  <si>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</si>
  <si>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</si>
  <si>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</si>
  <si>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</si>
  <si>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</si>
  <si>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</si>
  <si>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</si>
  <si>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</si>
  <si>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</si>
  <si>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</si>
  <si>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</si>
  <si>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</si>
  <si>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</si>
  <si>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</si>
  <si>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</si>
  <si>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</si>
  <si>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</si>
  <si>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</si>
  <si>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</si>
  <si>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</si>
  <si>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</si>
  <si>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</si>
  <si>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</si>
  <si>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</si>
  <si>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</si>
  <si>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</si>
  <si>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</si>
  <si>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</si>
  <si>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</si>
  <si>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</si>
  <si>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</si>
  <si>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</si>
  <si>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</si>
  <si>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</si>
  <si>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</si>
  <si>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</si>
  <si>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</si>
  <si>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</si>
  <si>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</si>
  <si>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</si>
  <si>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</si>
  <si>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</si>
  <si>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</si>
  <si>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</si>
  <si>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</si>
  <si>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</si>
  <si>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</si>
  <si>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</si>
  <si>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</si>
  <si>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</si>
  <si>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</si>
  <si>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</si>
  <si>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</si>
  <si>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</si>
  <si>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</si>
  <si>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</si>
  <si>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</si>
  <si>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</si>
  <si>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</si>
  <si>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</si>
  <si>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</si>
  <si>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</si>
  <si>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</si>
  <si>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</si>
  <si>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</si>
  <si>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</si>
  <si>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</si>
  <si>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</si>
  <si>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</si>
  <si>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</si>
  <si>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</si>
  <si>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</si>
  <si>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</si>
  <si>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</si>
  <si>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</si>
  <si>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</si>
  <si>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</si>
  <si>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</si>
  <si>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</si>
  <si>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</si>
  <si>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</si>
  <si>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</si>
  <si>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</si>
  <si>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</si>
  <si>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</si>
  <si>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</si>
  <si>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</si>
  <si>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</si>
  <si>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</si>
  <si>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</si>
  <si>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</si>
  <si>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</si>
  <si>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</si>
  <si>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</si>
  <si>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</si>
  <si>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</si>
  <si>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</si>
  <si>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</si>
  <si>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</si>
  <si>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</si>
  <si>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</si>
  <si>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</si>
  <si>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</si>
  <si>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</si>
  <si>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</si>
  <si>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</si>
  <si>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</si>
  <si>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</si>
  <si>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</si>
  <si>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</si>
  <si>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</si>
  <si>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</si>
  <si>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</si>
  <si>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</si>
  <si>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</si>
  <si>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</si>
  <si>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</si>
  <si>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</si>
  <si>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</si>
  <si>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</si>
  <si>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</si>
  <si>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</si>
  <si>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</si>
  <si>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</si>
  <si>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</si>
  <si>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</si>
  <si>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</si>
  <si>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</si>
  <si>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</si>
  <si>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</si>
  <si>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</si>
  <si>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</si>
  <si>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</si>
  <si>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</si>
  <si>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</si>
  <si>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</si>
  <si>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</si>
  <si>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</si>
  <si>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</si>
  <si>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</si>
  <si>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</si>
  <si>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</si>
  <si>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</si>
  <si>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</si>
  <si>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</si>
  <si>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</si>
  <si>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</si>
  <si>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</si>
  <si>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</si>
  <si>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</si>
  <si>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</si>
  <si>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</si>
  <si>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</si>
  <si>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</si>
  <si>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</si>
  <si>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</si>
  <si>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</si>
  <si>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</si>
  <si>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</si>
  <si>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</si>
  <si>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</si>
  <si>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</si>
  <si>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</si>
  <si>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</si>
  <si>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</si>
  <si>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</si>
  <si>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</si>
  <si>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</si>
  <si>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</si>
  <si>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</si>
  <si>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</si>
  <si>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</si>
  <si>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</si>
  <si>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</si>
  <si>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</si>
  <si>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</si>
  <si>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</si>
  <si>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</si>
  <si>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</si>
  <si>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</si>
  <si>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</si>
  <si>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</si>
  <si>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</si>
  <si>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</si>
  <si>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</si>
  <si>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</si>
  <si>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</si>
  <si>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</si>
  <si>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</si>
  <si>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</si>
  <si>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</si>
  <si>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</si>
  <si>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</si>
  <si>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</si>
  <si>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</si>
  <si>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</si>
  <si>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</si>
  <si>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</si>
  <si>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</si>
  <si>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</si>
  <si>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</si>
  <si>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</si>
  <si>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</si>
  <si>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</si>
  <si>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</si>
  <si>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</si>
  <si>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</si>
  <si>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</si>
  <si>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</si>
  <si>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</si>
  <si>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</si>
  <si>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</si>
  <si>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</si>
  <si>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</si>
  <si>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</si>
  <si>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</si>
  <si>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</si>
  <si>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</si>
  <si>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</si>
  <si>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</si>
  <si>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</si>
  <si>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</si>
  <si>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</si>
  <si>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</si>
  <si>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</si>
  <si>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</si>
  <si>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</si>
  <si>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</si>
  <si>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</si>
  <si>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</si>
  <si>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</si>
  <si>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</si>
  <si>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</si>
  <si>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</si>
  <si>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</si>
  <si>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</si>
  <si>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</si>
  <si>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</si>
  <si>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</si>
  <si>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</si>
  <si>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</si>
  <si>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</si>
  <si>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</si>
  <si>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</si>
  <si>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</si>
  <si>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</si>
  <si>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</si>
  <si>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</si>
  <si>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</si>
  <si>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</si>
  <si>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</si>
  <si>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</si>
  <si>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</si>
  <si>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</si>
  <si>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</si>
  <si>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</si>
  <si>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</si>
  <si>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</si>
  <si>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</si>
  <si>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</si>
  <si>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</si>
  <si>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</si>
  <si>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</si>
  <si>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</si>
  <si>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</si>
  <si>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</si>
  <si>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</si>
  <si>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</si>
  <si>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</si>
  <si>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</si>
  <si>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</si>
  <si>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</si>
  <si>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</si>
  <si>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</si>
  <si>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</si>
  <si>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</si>
  <si>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</si>
  <si>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</si>
  <si>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</si>
  <si>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</si>
  <si>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</si>
  <si>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</si>
  <si>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</si>
  <si>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</si>
  <si>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</si>
  <si>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</si>
  <si>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</si>
  <si>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</si>
  <si>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</si>
  <si>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</si>
  <si>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</si>
  <si>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</si>
  <si>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</si>
  <si>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</si>
  <si>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</si>
  <si>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</si>
  <si>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</si>
  <si>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</si>
  <si>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</si>
  <si>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</si>
  <si>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</si>
  <si>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</si>
  <si>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</si>
  <si>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</si>
  <si>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</si>
  <si>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</si>
  <si>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</si>
  <si>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</si>
  <si>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</si>
  <si>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</si>
  <si>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</si>
  <si>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</si>
  <si>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</si>
  <si>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</si>
  <si>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</si>
  <si>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</si>
  <si>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</si>
  <si>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</si>
  <si>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</si>
  <si>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</si>
  <si>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</si>
  <si>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</si>
  <si>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</si>
  <si>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</si>
  <si>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</si>
  <si>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</si>
  <si>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</si>
  <si>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</si>
  <si>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</si>
  <si>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</si>
  <si>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</si>
  <si>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</si>
  <si>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</si>
  <si>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</si>
  <si>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</si>
  <si>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</si>
  <si>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</si>
  <si>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</si>
  <si>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</si>
  <si>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</si>
  <si>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</si>
  <si>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</si>
  <si>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</si>
  <si>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</si>
  <si>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</si>
  <si>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</si>
  <si>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</si>
  <si>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</si>
  <si>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</si>
  <si>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</si>
  <si>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</si>
  <si>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</si>
  <si>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</si>
  <si>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</si>
  <si>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</si>
  <si>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</si>
  <si>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</si>
  <si>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</si>
  <si>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</si>
  <si>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</si>
  <si>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</si>
  <si>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</si>
  <si>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</si>
  <si>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</si>
  <si>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</si>
  <si>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</si>
  <si>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</si>
  <si>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</si>
  <si>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</si>
  <si>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</si>
  <si>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</si>
  <si>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</si>
  <si>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</si>
  <si>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</si>
  <si>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</si>
  <si>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</si>
  <si>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</si>
  <si>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</si>
  <si>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</si>
  <si>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</si>
  <si>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</si>
  <si>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</si>
  <si>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</si>
  <si>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</si>
  <si>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</si>
  <si>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</si>
  <si>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</si>
  <si>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</si>
  <si>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</si>
  <si>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</si>
  <si>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</si>
  <si>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</si>
  <si>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</si>
  <si>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</si>
  <si>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</si>
  <si>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</si>
  <si>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</si>
  <si>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</si>
  <si>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</si>
  <si>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</si>
  <si>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</si>
  <si>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</si>
  <si>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</si>
  <si>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</si>
  <si>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</si>
  <si>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</si>
  <si>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</si>
  <si>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</si>
  <si>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</si>
  <si>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</si>
  <si>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</si>
  <si>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</si>
  <si>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</si>
  <si>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</si>
  <si>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</si>
  <si>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</si>
  <si>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</si>
  <si>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</si>
  <si>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</si>
  <si>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</si>
  <si>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</si>
  <si>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</si>
  <si>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</si>
  <si>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</si>
  <si>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</si>
  <si>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</si>
  <si>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</si>
  <si>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</si>
  <si>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</si>
  <si>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</si>
  <si>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</si>
  <si>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</si>
  <si>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</si>
  <si>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</si>
  <si>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</si>
  <si>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</si>
  <si>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</si>
  <si>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</si>
  <si>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</si>
  <si>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</si>
  <si>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</si>
  <si>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</si>
  <si>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</si>
  <si>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</si>
  <si>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</si>
  <si>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</si>
  <si>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</si>
  <si>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</si>
  <si>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</si>
  <si>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</si>
  <si>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</si>
  <si>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</si>
  <si>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</si>
  <si>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</si>
  <si>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</si>
  <si>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</si>
  <si>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</si>
  <si>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</si>
  <si>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</si>
  <si>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</si>
  <si>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</si>
  <si>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</si>
  <si>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</si>
  <si>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</si>
  <si>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</si>
  <si>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</si>
  <si>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</si>
  <si>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</si>
  <si>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</si>
  <si>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</si>
  <si>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</si>
  <si>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</si>
  <si>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</si>
  <si>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</si>
  <si>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</si>
  <si>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</si>
  <si>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</si>
  <si>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</si>
  <si>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</si>
  <si>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</si>
  <si>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</si>
  <si>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</si>
  <si>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</si>
  <si>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</si>
  <si>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</si>
  <si>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</si>
  <si>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</si>
  <si>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</si>
  <si>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</si>
  <si>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</si>
  <si>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</si>
  <si>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</si>
  <si>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</si>
  <si>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</si>
  <si>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</si>
  <si>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</si>
  <si>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</si>
  <si>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</si>
  <si>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</si>
  <si>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</si>
  <si>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</si>
  <si>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</si>
  <si>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</si>
  <si>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</si>
  <si>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</si>
  <si>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</si>
  <si>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</si>
  <si>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</si>
  <si>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</si>
  <si>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</si>
  <si>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</si>
  <si>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</si>
  <si>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</si>
  <si>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</si>
  <si>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</si>
  <si>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</si>
  <si>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</si>
  <si>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</si>
  <si>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</si>
  <si>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</si>
  <si>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</si>
  <si>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</si>
  <si>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</si>
  <si>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</si>
  <si>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</si>
  <si>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</si>
  <si>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</si>
  <si>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</si>
  <si>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</si>
  <si>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</si>
  <si>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</si>
  <si>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</si>
  <si>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</si>
  <si>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</si>
  <si>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</si>
  <si>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</si>
  <si>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</si>
  <si>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</si>
  <si>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</si>
  <si>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</si>
  <si>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</si>
  <si>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</si>
  <si>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</si>
  <si>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</si>
  <si>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</si>
  <si>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</si>
  <si>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</si>
  <si>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</si>
  <si>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</si>
  <si>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</si>
  <si>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</si>
  <si>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</si>
  <si>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</si>
  <si>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</si>
  <si>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</si>
  <si>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</si>
  <si>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</si>
  <si>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</si>
  <si>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</si>
  <si>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</si>
  <si>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</si>
  <si>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</si>
  <si>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</si>
  <si>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</si>
  <si>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</si>
  <si>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</si>
  <si>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</si>
  <si>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</si>
  <si>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</si>
  <si>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</si>
  <si>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</si>
  <si>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</si>
  <si>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</si>
  <si>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</si>
  <si>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</si>
  <si>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</si>
  <si>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</si>
  <si>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</si>
  <si>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</si>
  <si>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</si>
  <si>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</si>
  <si>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</si>
  <si>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</si>
  <si>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</si>
  <si>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</si>
  <si>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</si>
  <si>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</si>
  <si>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</si>
  <si>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</si>
  <si>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</si>
  <si>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</si>
  <si>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</si>
  <si>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</si>
  <si>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</si>
  <si>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</si>
  <si>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</si>
  <si>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</si>
  <si>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</si>
  <si>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</si>
  <si>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</si>
  <si>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</si>
  <si>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</si>
  <si>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</si>
  <si>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</si>
  <si>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</si>
  <si>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</si>
  <si>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</si>
  <si>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</si>
  <si>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</si>
  <si>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</si>
  <si>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</si>
  <si>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</si>
  <si>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</si>
  <si>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</si>
  <si>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</si>
  <si>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</si>
  <si>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</si>
  <si>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</si>
  <si>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</si>
  <si>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</si>
  <si>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</si>
  <si>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</si>
  <si>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</si>
  <si>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</si>
  <si>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</si>
  <si>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</si>
  <si>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</si>
  <si>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</si>
  <si>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</si>
  <si>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</si>
  <si>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</si>
  <si>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</si>
  <si>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</si>
  <si>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</si>
  <si>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</si>
  <si>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</si>
  <si>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</si>
  <si>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</si>
  <si>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</si>
  <si>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</si>
  <si>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</si>
  <si>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</si>
  <si>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</si>
  <si>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</si>
  <si>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</si>
  <si>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</si>
  <si>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</si>
  <si>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</si>
  <si>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</si>
  <si>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</si>
  <si>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</si>
  <si>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</si>
  <si>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</si>
  <si>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</si>
  <si>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</si>
  <si>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</si>
  <si>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</si>
  <si>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</si>
  <si>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</si>
  <si>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</si>
  <si>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</si>
  <si>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</si>
  <si>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</si>
  <si>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</si>
  <si>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</si>
  <si>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</si>
  <si>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</si>
  <si>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</si>
  <si>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</si>
  <si>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</si>
  <si>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</si>
  <si>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</si>
  <si>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</si>
  <si>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</si>
  <si>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</si>
  <si>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</si>
  <si>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</si>
  <si>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</si>
  <si>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</si>
  <si>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</si>
  <si>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</si>
  <si>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</si>
  <si>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</si>
  <si>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</si>
  <si>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</si>
  <si>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</si>
  <si>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</si>
  <si>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</si>
  <si>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</si>
  <si>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</si>
  <si>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</si>
  <si>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</si>
  <si>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</si>
  <si>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</si>
  <si>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</si>
  <si>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</si>
  <si>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</si>
  <si>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</si>
  <si>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</si>
  <si>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</si>
  <si>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</si>
  <si>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</si>
  <si>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</si>
  <si>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</si>
  <si>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</si>
  <si>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</si>
  <si>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</si>
  <si>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</si>
  <si>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</si>
  <si>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</si>
  <si>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</si>
  <si>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</si>
  <si>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</si>
  <si>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</si>
  <si>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</si>
  <si>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</si>
  <si>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</si>
  <si>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</si>
  <si>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</si>
  <si>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</si>
  <si>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</si>
  <si>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</si>
  <si>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</si>
  <si>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</si>
  <si>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</si>
  <si>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</si>
  <si>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</si>
  <si>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</si>
  <si>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</si>
  <si>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</si>
  <si>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</si>
  <si>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</si>
  <si>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</si>
  <si>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</si>
  <si>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</si>
  <si>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</si>
  <si>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</si>
  <si>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</si>
  <si>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</si>
  <si>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</si>
  <si>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</si>
  <si>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</si>
  <si>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</si>
  <si>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</si>
  <si>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</si>
  <si>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</si>
  <si>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</si>
  <si>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</si>
  <si>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</si>
  <si>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</si>
  <si>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</si>
  <si>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</si>
  <si>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</si>
  <si>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</si>
  <si>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</si>
  <si>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</si>
  <si>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</si>
  <si>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</si>
  <si>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</si>
  <si>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</si>
  <si>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</si>
  <si>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</si>
  <si>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</si>
  <si>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</si>
  <si>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</si>
  <si>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</si>
  <si>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</si>
  <si>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</si>
  <si>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</si>
  <si>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</si>
  <si>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</si>
  <si>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</si>
  <si>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</si>
  <si>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</si>
  <si>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</si>
  <si>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</si>
  <si>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</si>
  <si>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</si>
  <si>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</si>
  <si>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</si>
  <si>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</si>
  <si>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</si>
  <si>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</si>
  <si>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</si>
  <si>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</si>
  <si>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</si>
  <si>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</si>
  <si>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</si>
  <si>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</si>
  <si>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</si>
  <si>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</si>
  <si>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</si>
  <si>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</si>
  <si>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</si>
  <si>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</si>
  <si>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</si>
  <si>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</si>
  <si>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</si>
  <si>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</si>
  <si>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</si>
  <si>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</si>
  <si>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</si>
  <si>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</si>
  <si>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</si>
  <si>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</si>
  <si>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</si>
  <si>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</si>
  <si>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</si>
  <si>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</si>
  <si>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</si>
  <si>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</si>
  <si>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</si>
  <si>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</si>
  <si>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</si>
  <si>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</si>
  <si>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</si>
  <si>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</si>
  <si>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</si>
  <si>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</si>
  <si>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</si>
  <si>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</si>
  <si>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</si>
  <si>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</si>
  <si>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</si>
  <si>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</si>
  <si>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</si>
  <si>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</si>
  <si>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</si>
  <si>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</si>
  <si>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</si>
  <si>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</si>
  <si>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</si>
  <si>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</si>
  <si>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</si>
  <si>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</si>
  <si>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</si>
  <si>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</si>
  <si>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</si>
  <si>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</si>
  <si>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</si>
  <si>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</si>
  <si>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</si>
  <si>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</si>
  <si>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</si>
  <si>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</si>
  <si>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</si>
  <si>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</si>
  <si>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</si>
  <si>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</si>
  <si>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</si>
  <si>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</si>
  <si>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</si>
  <si>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</si>
  <si>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</si>
  <si>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</si>
  <si>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</si>
  <si>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</si>
  <si>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</si>
  <si>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</si>
  <si>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</si>
  <si>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</si>
  <si>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</si>
  <si>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</si>
  <si>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</si>
  <si>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</si>
  <si>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</si>
  <si>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</si>
  <si>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</si>
  <si>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</si>
  <si>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</si>
  <si>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</si>
  <si>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</si>
  <si>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</si>
  <si>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</si>
  <si>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</si>
  <si>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</si>
  <si>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</si>
  <si>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</si>
  <si>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</si>
  <si>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</si>
  <si>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</si>
  <si>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</si>
  <si>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</si>
  <si>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</si>
  <si>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</si>
  <si>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</si>
  <si>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</si>
  <si>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</si>
  <si>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</si>
  <si>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</si>
  <si>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</si>
  <si>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</si>
  <si>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</si>
  <si>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</si>
  <si>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</si>
  <si>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</si>
  <si>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</si>
  <si>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</si>
  <si>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</si>
  <si>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</si>
  <si>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</si>
  <si>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</si>
  <si>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</si>
  <si>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</si>
  <si>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</si>
  <si>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</si>
  <si>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</si>
  <si>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</si>
  <si>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</si>
  <si>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</si>
  <si>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</si>
  <si>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</si>
  <si>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</si>
  <si>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</si>
  <si>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</si>
  <si>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</si>
  <si>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</si>
  <si>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</si>
  <si>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</si>
  <si>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</si>
  <si>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</si>
  <si>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</si>
  <si>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</si>
  <si>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</si>
  <si>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</si>
  <si>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</si>
  <si>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</si>
  <si>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</si>
  <si>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</si>
  <si>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</si>
  <si>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</si>
  <si>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</si>
  <si>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</si>
  <si>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</si>
  <si>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</si>
  <si>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</si>
  <si>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</si>
  <si>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</si>
  <si>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</si>
  <si>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</si>
  <si>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</si>
  <si>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</si>
  <si>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</si>
  <si>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</si>
  <si>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</si>
  <si>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</si>
  <si>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</si>
  <si>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</si>
  <si>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</si>
  <si>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</si>
  <si>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</si>
  <si>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</si>
  <si>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</si>
  <si>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</si>
  <si>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</si>
  <si>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</si>
  <si>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</si>
  <si>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</si>
  <si>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</si>
  <si>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</si>
  <si>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</si>
  <si>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</si>
  <si>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</si>
  <si>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</si>
  <si>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</si>
  <si>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</si>
  <si>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</si>
  <si>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</si>
  <si>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</si>
  <si>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</si>
  <si>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</si>
  <si>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</si>
  <si>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</si>
  <si>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</si>
  <si>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</si>
  <si>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</si>
  <si>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</si>
  <si>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</si>
  <si>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</si>
  <si>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</si>
  <si>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</si>
  <si>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</si>
  <si>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</si>
  <si>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</si>
  <si>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</si>
  <si>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</si>
  <si>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</si>
  <si>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</si>
  <si>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</si>
  <si>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</si>
  <si>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</si>
  <si>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</si>
  <si>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</si>
  <si>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</si>
  <si>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</si>
  <si>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</si>
  <si>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</si>
  <si>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</si>
  <si>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</si>
  <si>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</si>
  <si>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</si>
  <si>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</si>
  <si>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</si>
  <si>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</si>
  <si>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</si>
  <si>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</si>
  <si>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</si>
  <si>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</si>
  <si>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</si>
  <si>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</si>
  <si>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</si>
  <si>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</si>
  <si>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</si>
  <si>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</si>
  <si>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</si>
  <si>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</si>
  <si>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</si>
  <si>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</si>
  <si>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</si>
  <si>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</si>
  <si>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</si>
  <si>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</si>
  <si>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</si>
  <si>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</si>
  <si>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</si>
  <si>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</si>
  <si>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</si>
  <si>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</si>
  <si>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</si>
  <si>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</si>
  <si>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</si>
  <si>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</si>
  <si>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</si>
  <si>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</si>
  <si>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</si>
  <si>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</si>
  <si>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</si>
  <si>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</si>
  <si>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</si>
  <si>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</si>
  <si>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</si>
  <si>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</si>
  <si>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</si>
  <si>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</si>
  <si>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</si>
  <si>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</si>
  <si>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</si>
  <si>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</si>
  <si>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</si>
  <si>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</si>
  <si>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</si>
  <si>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</si>
  <si>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</si>
  <si>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</si>
  <si>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</si>
  <si>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</si>
  <si>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</si>
  <si>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</si>
  <si>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</si>
  <si>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</si>
  <si>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</si>
  <si>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</si>
  <si>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</si>
  <si>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</si>
  <si>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</si>
  <si>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</si>
  <si>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</si>
  <si>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</si>
  <si>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</si>
  <si>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</si>
  <si>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</si>
  <si>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</si>
  <si>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</si>
  <si>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</si>
  <si>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</si>
  <si>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</si>
  <si>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</si>
  <si>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</si>
  <si>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</si>
  <si>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</si>
  <si>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</si>
  <si>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</si>
  <si>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</si>
  <si>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</si>
  <si>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</si>
  <si>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</si>
  <si>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</si>
  <si>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</si>
  <si>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</si>
  <si>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</si>
  <si>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</si>
  <si>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</si>
  <si>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</si>
  <si>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</si>
  <si>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</si>
  <si>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</si>
  <si>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</si>
  <si>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</si>
  <si>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</si>
  <si>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</si>
  <si>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</si>
  <si>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</si>
  <si>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</si>
  <si>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</si>
  <si>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</si>
  <si>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</si>
  <si>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</si>
  <si>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</si>
  <si>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</si>
  <si>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</si>
  <si>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</si>
  <si>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</si>
  <si>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</si>
  <si>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</si>
  <si>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</si>
  <si>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</si>
  <si>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</si>
  <si>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</si>
  <si>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</si>
  <si>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</si>
  <si>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</si>
  <si>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</si>
  <si>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</si>
  <si>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</si>
  <si>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</si>
  <si>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</si>
  <si>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</si>
  <si>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</si>
  <si>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</si>
  <si>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</si>
  <si>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</si>
  <si>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</si>
  <si>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</si>
  <si>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</si>
  <si>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</si>
  <si>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</si>
  <si>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</si>
  <si>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</si>
  <si>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</si>
  <si>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</si>
  <si>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</si>
  <si>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</si>
  <si>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</si>
  <si>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</si>
  <si>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</si>
  <si>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</si>
  <si>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</si>
  <si>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</si>
  <si>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</si>
  <si>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</si>
  <si>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</si>
  <si>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</si>
  <si>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</si>
  <si>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</si>
  <si>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</si>
  <si>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</si>
  <si>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</si>
  <si>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</si>
  <si>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</si>
  <si>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</si>
  <si>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</si>
  <si>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</si>
  <si>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</si>
  <si>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</si>
  <si>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</si>
  <si>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</si>
  <si>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</si>
  <si>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</si>
  <si>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</si>
  <si>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</si>
  <si>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</si>
  <si>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</si>
  <si>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</si>
  <si>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</si>
  <si>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</si>
  <si>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</si>
  <si>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</si>
  <si>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</si>
  <si>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</si>
  <si>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</si>
  <si>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</si>
  <si>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</si>
  <si>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</si>
  <si>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</si>
  <si>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</si>
  <si>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</si>
  <si>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</si>
  <si>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</si>
  <si>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</si>
  <si>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</si>
  <si>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</si>
  <si>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</si>
  <si>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</si>
  <si>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</si>
  <si>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</si>
  <si>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</si>
  <si>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</si>
  <si>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</si>
  <si>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</si>
  <si>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</si>
  <si>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</si>
  <si>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</si>
  <si>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</si>
  <si>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</si>
  <si>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</si>
  <si>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</si>
  <si>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</si>
  <si>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</si>
  <si>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</si>
  <si>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</si>
  <si>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</si>
  <si>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</si>
  <si>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</si>
  <si>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</si>
  <si>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</si>
  <si>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</si>
  <si>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</si>
  <si>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</si>
  <si>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</si>
  <si>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</si>
  <si>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</si>
  <si>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</si>
  <si>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</si>
  <si>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</si>
  <si>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</si>
  <si>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</si>
  <si>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</si>
  <si>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</si>
  <si>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</si>
  <si>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</si>
  <si>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</si>
  <si>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</si>
  <si>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</si>
  <si>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</si>
  <si>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</si>
  <si>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</si>
  <si>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</si>
  <si>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</si>
  <si>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</si>
  <si>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</si>
  <si>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</si>
  <si>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</si>
  <si>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</si>
  <si>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</si>
  <si>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</si>
  <si>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</si>
  <si>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</si>
  <si>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</si>
  <si>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</si>
  <si>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</si>
  <si>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</si>
  <si>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</si>
  <si>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</si>
  <si>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</si>
  <si>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</si>
  <si>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</si>
  <si>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</si>
  <si>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</si>
  <si>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</si>
  <si>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</si>
  <si>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</si>
  <si>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</si>
  <si>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</si>
  <si>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</si>
  <si>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</si>
  <si>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</si>
  <si>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</si>
  <si>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</si>
  <si>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</si>
  <si>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</si>
  <si>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</si>
  <si>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</si>
  <si>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</si>
  <si>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</si>
  <si>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</si>
  <si>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</si>
  <si>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</si>
  <si>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</si>
  <si>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</si>
  <si>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</si>
  <si>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</si>
  <si>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</si>
  <si>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</si>
  <si>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</si>
  <si>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</si>
  <si>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</si>
  <si>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</si>
  <si>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</si>
  <si>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</si>
  <si>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</si>
  <si>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</si>
  <si>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</si>
  <si>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</si>
  <si>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</si>
  <si>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</si>
  <si>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</si>
  <si>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</si>
  <si>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</si>
  <si>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</si>
  <si>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</si>
  <si>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</si>
  <si>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</si>
  <si>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</si>
  <si>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</si>
  <si>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</si>
  <si>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</si>
  <si>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</si>
  <si>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</si>
  <si>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</si>
  <si>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</si>
  <si>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</si>
  <si>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</si>
  <si>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</si>
  <si>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</si>
  <si>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</si>
  <si>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</si>
  <si>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</si>
  <si>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</si>
  <si>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</si>
  <si>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</si>
  <si>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</si>
  <si>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</si>
  <si>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</si>
  <si>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</si>
  <si>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</si>
  <si>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</si>
  <si>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</si>
  <si>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</si>
  <si>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</si>
  <si>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</si>
  <si>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</si>
  <si>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</si>
  <si>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</si>
  <si>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</si>
  <si>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</si>
  <si>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</si>
  <si>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</si>
  <si>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</si>
  <si>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</si>
  <si>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</si>
  <si>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</si>
  <si>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</si>
  <si>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</si>
  <si>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</si>
  <si>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</si>
  <si>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</si>
  <si>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</si>
  <si>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</si>
  <si>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</si>
  <si>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</si>
  <si>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</si>
  <si>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</si>
  <si>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</si>
  <si>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</si>
  <si>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</si>
  <si>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</si>
  <si>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</si>
  <si>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</si>
  <si>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</si>
  <si>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</si>
  <si>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</si>
  <si>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</si>
  <si>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</si>
  <si>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</si>
  <si>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</si>
  <si>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</si>
  <si>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</si>
  <si>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</si>
  <si>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</si>
  <si>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</si>
  <si>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</si>
  <si>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</si>
  <si>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</si>
  <si>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</si>
  <si>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</si>
  <si>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</si>
  <si>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</si>
  <si>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</si>
  <si>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</si>
  <si>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</si>
  <si>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</si>
  <si>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</si>
  <si>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</si>
  <si>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</si>
  <si>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</si>
  <si>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</si>
  <si>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</si>
  <si>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</si>
  <si>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</si>
  <si>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</si>
  <si>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</si>
  <si>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</si>
  <si>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</si>
  <si>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</si>
  <si>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</si>
  <si>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</si>
  <si>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</si>
  <si>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</si>
  <si>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</si>
  <si>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</si>
  <si>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</si>
  <si>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</si>
  <si>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</si>
  <si>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</si>
  <si>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</si>
  <si>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</si>
  <si>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</si>
  <si>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</si>
  <si>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</si>
  <si>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</si>
  <si>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</si>
  <si>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</si>
  <si>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</si>
  <si>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</si>
  <si>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</si>
  <si>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</si>
  <si>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</si>
  <si>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</si>
  <si>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</si>
  <si>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</si>
  <si>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</si>
  <si>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</si>
  <si>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</si>
  <si>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</si>
  <si>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</si>
  <si>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</si>
  <si>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</si>
  <si>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</si>
  <si>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</si>
  <si>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</si>
  <si>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</si>
  <si>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</si>
  <si>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</si>
  <si>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</si>
  <si>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</si>
  <si>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</si>
  <si>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</si>
  <si>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</si>
  <si>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</si>
  <si>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</si>
  <si>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</si>
  <si>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</si>
  <si>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</si>
  <si>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</si>
  <si>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</si>
  <si>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</si>
  <si>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</si>
  <si>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</si>
  <si>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</si>
  <si>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</si>
  <si>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</si>
  <si>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</si>
  <si>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</si>
  <si>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</si>
  <si>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</si>
  <si>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</si>
  <si>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</si>
  <si>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</si>
  <si>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</si>
  <si>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</si>
  <si>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</si>
  <si>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</si>
  <si>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</si>
  <si>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</si>
  <si>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</si>
  <si>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</si>
  <si>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</si>
  <si>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</si>
  <si>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</si>
  <si>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</si>
  <si>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</si>
  <si>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</si>
  <si>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</si>
  <si>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</si>
  <si>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</si>
  <si>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</si>
  <si>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</si>
  <si>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</si>
  <si>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</si>
  <si>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</si>
  <si>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</si>
  <si>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</si>
  <si>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</si>
  <si>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</si>
  <si>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</si>
  <si>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</si>
  <si>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</si>
  <si>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</si>
  <si>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</si>
  <si>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</si>
  <si>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</si>
  <si>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</si>
  <si>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</si>
  <si>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</si>
  <si>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</si>
  <si>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</si>
  <si>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</si>
  <si>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</si>
  <si>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</si>
  <si>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</si>
  <si>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</si>
  <si>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</si>
  <si>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</si>
  <si>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</si>
  <si>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</si>
  <si>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</si>
  <si>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</si>
  <si>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</si>
  <si>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</si>
  <si>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</si>
  <si>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</si>
  <si>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</si>
  <si>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</si>
  <si>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</si>
  <si>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</si>
  <si>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</si>
  <si>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</si>
  <si>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</si>
  <si>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</si>
  <si>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</si>
  <si>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</si>
  <si>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</si>
  <si>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</si>
  <si>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</si>
  <si>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</si>
  <si>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</si>
  <si>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</si>
  <si>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</si>
  <si>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</si>
  <si>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</si>
  <si>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</si>
  <si>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</si>
  <si>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</si>
  <si>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</si>
  <si>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</si>
  <si>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</si>
  <si>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</si>
  <si>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</si>
  <si>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</si>
  <si>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</si>
  <si>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</si>
  <si>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</si>
  <si>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</si>
  <si>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</si>
  <si>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</si>
  <si>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</si>
  <si>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</si>
  <si>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</si>
  <si>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</si>
  <si>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</si>
  <si>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</si>
  <si>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</si>
  <si>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</si>
  <si>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</si>
  <si>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</si>
  <si>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</si>
  <si>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</si>
  <si>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</si>
  <si>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</si>
  <si>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</si>
  <si>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</si>
  <si>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</si>
  <si>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</si>
  <si>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</si>
  <si>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</si>
  <si>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</si>
  <si>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</si>
  <si>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</si>
  <si>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</si>
  <si>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</si>
  <si>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</si>
  <si>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</si>
  <si>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</si>
  <si>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</si>
  <si>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</si>
  <si>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</si>
  <si>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</si>
  <si>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</si>
  <si>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</si>
  <si>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</si>
  <si>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</si>
  <si>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</si>
  <si>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</si>
  <si>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</si>
  <si>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</si>
  <si>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</si>
  <si>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</si>
  <si>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</si>
  <si>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</si>
  <si>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</si>
  <si>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</si>
  <si>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</si>
  <si>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</si>
  <si>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</si>
  <si>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</si>
  <si>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</si>
  <si>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</si>
  <si>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</si>
  <si>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</si>
  <si>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</si>
  <si>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</si>
  <si>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</si>
  <si>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</si>
  <si>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</si>
  <si>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</si>
  <si>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</si>
  <si>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</si>
  <si>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</si>
  <si>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</si>
  <si>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</si>
  <si>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</si>
  <si>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</si>
  <si>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</si>
  <si>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</si>
  <si>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</si>
  <si>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</si>
  <si>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</si>
  <si>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</si>
  <si>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</si>
  <si>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</si>
  <si>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</si>
  <si>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</si>
  <si>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</si>
  <si>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</si>
  <si>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</si>
  <si>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</si>
  <si>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</si>
  <si>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</si>
  <si>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</si>
  <si>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</si>
  <si>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</si>
  <si>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</si>
  <si>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</si>
  <si>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</si>
  <si>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</si>
  <si>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</si>
  <si>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</si>
  <si>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</si>
  <si>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</si>
  <si>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</si>
  <si>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</si>
  <si>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</si>
  <si>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</si>
  <si>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</si>
  <si>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</si>
  <si>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</si>
  <si>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</si>
  <si>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</si>
  <si>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</si>
  <si>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</si>
  <si>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</si>
  <si>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</si>
  <si>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</si>
  <si>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</si>
  <si>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</si>
  <si>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</si>
  <si>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</si>
  <si>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</si>
  <si>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</si>
  <si>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</si>
  <si>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</si>
  <si>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</si>
  <si>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</si>
  <si>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</si>
  <si>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</si>
  <si>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</si>
  <si>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</si>
  <si>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</si>
  <si>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</si>
  <si>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</si>
  <si>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</si>
  <si>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</si>
  <si>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</si>
  <si>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</si>
  <si>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</si>
  <si>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</si>
  <si>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</si>
  <si>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</si>
  <si>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</si>
  <si>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</si>
  <si>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</si>
  <si>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</si>
  <si>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</si>
  <si>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</si>
  <si>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</si>
  <si>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</si>
  <si>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</si>
  <si>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</si>
  <si>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</si>
  <si>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</si>
  <si>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</si>
  <si>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</si>
  <si>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</si>
  <si>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</si>
  <si>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</si>
  <si>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</si>
  <si>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</si>
  <si>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</si>
  <si>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</si>
  <si>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</si>
  <si>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</si>
  <si>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</si>
  <si>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</si>
  <si>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</si>
  <si>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</si>
  <si>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</si>
  <si>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</si>
  <si>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</si>
  <si>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</si>
  <si>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</si>
  <si>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</si>
  <si>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</si>
  <si>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</si>
  <si>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</si>
  <si>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</si>
  <si>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</si>
  <si>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</si>
  <si>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</si>
  <si>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</si>
  <si>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</si>
  <si>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</si>
  <si>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</si>
  <si>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</si>
  <si>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</si>
  <si>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</si>
  <si>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</si>
  <si>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</si>
  <si>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</si>
  <si>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</si>
  <si>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</si>
  <si>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</si>
  <si>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</si>
  <si>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</si>
  <si>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</si>
  <si>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</si>
  <si>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</si>
  <si>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</si>
  <si>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</si>
  <si>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</si>
  <si>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</si>
  <si>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</si>
  <si>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</si>
  <si>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</si>
  <si>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</si>
  <si>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</si>
  <si>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</si>
  <si>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</si>
  <si>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</si>
  <si>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</si>
  <si>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</si>
  <si>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</si>
  <si>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</si>
  <si>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</si>
  <si>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</si>
  <si>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</si>
  <si>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</si>
  <si>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</si>
  <si>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</si>
  <si>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</si>
  <si>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</si>
  <si>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</si>
  <si>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</si>
  <si>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</si>
  <si>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</si>
  <si>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</si>
  <si>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</si>
  <si>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</si>
  <si>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</si>
  <si>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</si>
  <si>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</si>
  <si>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</si>
  <si>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</si>
  <si>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</si>
  <si>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</si>
  <si>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</si>
  <si>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</si>
  <si>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</si>
  <si>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</si>
  <si>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</si>
  <si>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</si>
  <si>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</si>
  <si>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</si>
  <si>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</si>
  <si>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</si>
  <si>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</si>
  <si>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</si>
  <si>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</si>
  <si>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</si>
  <si>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</si>
  <si>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</si>
  <si>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</si>
  <si>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</si>
  <si>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</si>
  <si>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</si>
  <si>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</si>
  <si>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</si>
  <si>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</si>
  <si>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</si>
  <si>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</si>
  <si>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</si>
  <si>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</si>
  <si>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</si>
  <si>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</si>
  <si>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</si>
  <si>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</si>
  <si>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</si>
  <si>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</si>
  <si>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</si>
  <si>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</si>
  <si>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</si>
  <si>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</si>
  <si>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</si>
  <si>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</si>
  <si>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</si>
  <si>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</si>
  <si>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</si>
  <si>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</si>
  <si>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</si>
  <si>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</si>
  <si>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</si>
  <si>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</si>
  <si>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</si>
  <si>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</si>
  <si>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</si>
  <si>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</si>
  <si>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</si>
  <si>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</si>
  <si>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</si>
  <si>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</si>
  <si>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</si>
  <si>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</si>
  <si>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</si>
  <si>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</si>
  <si>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</si>
  <si>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</si>
  <si>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</si>
  <si>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</si>
  <si>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</si>
  <si>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</si>
  <si>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</si>
  <si>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</si>
  <si>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</si>
  <si>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</si>
  <si>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</si>
  <si>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</si>
  <si>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</si>
  <si>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</si>
  <si>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</si>
  <si>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</si>
  <si>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</si>
  <si>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</si>
  <si>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</si>
  <si>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</si>
  <si>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</si>
  <si>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</si>
  <si>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</si>
  <si>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</si>
  <si>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</si>
  <si>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</si>
  <si>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</si>
  <si>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</si>
  <si>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</si>
  <si>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</si>
  <si>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</si>
  <si>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</si>
  <si>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</si>
  <si>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</si>
  <si>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</si>
  <si>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</si>
  <si>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</si>
  <si>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</si>
  <si>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</si>
  <si>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</si>
  <si>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</si>
  <si>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</si>
  <si>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</si>
  <si>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</si>
  <si>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</si>
  <si>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</si>
  <si>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</si>
  <si>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</si>
  <si>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</si>
  <si>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</si>
  <si>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</si>
  <si>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</si>
  <si>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</si>
  <si>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</si>
  <si>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</si>
  <si>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</si>
  <si>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</si>
  <si>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</si>
  <si>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</si>
  <si>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</si>
  <si>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</si>
  <si>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</si>
  <si>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</si>
  <si>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</si>
  <si>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</si>
  <si>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</si>
  <si>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</si>
  <si>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</si>
  <si>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</si>
  <si>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</si>
  <si>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</si>
  <si>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</si>
  <si>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</si>
  <si>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</si>
  <si>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</si>
  <si>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</si>
  <si>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</si>
  <si>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</si>
  <si>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</si>
  <si>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</si>
  <si>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</si>
  <si>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</si>
  <si>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</si>
  <si>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</si>
  <si>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</si>
  <si>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</si>
  <si>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</si>
  <si>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</si>
  <si>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</si>
  <si>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</si>
  <si>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</si>
  <si>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</si>
  <si>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</si>
  <si>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</si>
  <si>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</si>
  <si>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</si>
  <si>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</si>
  <si>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</si>
  <si>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</si>
  <si>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</si>
  <si>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</si>
  <si>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</si>
  <si>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</si>
  <si>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</si>
  <si>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</si>
  <si>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</si>
  <si>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</si>
  <si>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</si>
  <si>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</si>
  <si>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</si>
  <si>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</si>
  <si>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</si>
  <si>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</si>
  <si>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</si>
  <si>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</si>
  <si>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</si>
  <si>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</si>
  <si>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</si>
  <si>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</si>
  <si>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</si>
  <si>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</si>
  <si>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</si>
  <si>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</si>
  <si>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</si>
  <si>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</si>
  <si>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</si>
  <si>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</si>
  <si>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</si>
  <si>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</si>
  <si>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</si>
  <si>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</si>
  <si>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</si>
  <si>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</si>
  <si>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</si>
  <si>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</si>
  <si>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</si>
  <si>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</si>
  <si>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</si>
  <si>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</si>
  <si>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</si>
  <si>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</si>
  <si>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</si>
  <si>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</si>
  <si>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</si>
  <si>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</si>
  <si>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</si>
  <si>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</si>
  <si>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</si>
  <si>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</si>
  <si>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</si>
  <si>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</si>
  <si>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</si>
  <si>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</si>
  <si>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</si>
  <si>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</si>
  <si>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</si>
  <si>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</si>
  <si>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</si>
  <si>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</si>
  <si>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</si>
  <si>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</si>
  <si>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</si>
  <si>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</si>
  <si>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</si>
  <si>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</si>
  <si>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</si>
  <si>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</si>
  <si>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</si>
  <si>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</si>
  <si>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</si>
  <si>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</si>
  <si>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</si>
  <si>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</si>
  <si>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</si>
  <si>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</si>
  <si>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</si>
  <si>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</si>
  <si>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</si>
  <si>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</si>
  <si>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</si>
  <si>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</si>
  <si>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</si>
  <si>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</si>
  <si>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</si>
  <si>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</si>
  <si>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</si>
  <si>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</si>
  <si>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</si>
  <si>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</si>
  <si>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</si>
  <si>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</si>
  <si>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</si>
  <si>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</si>
  <si>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</si>
  <si>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</si>
  <si>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</si>
  <si>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</si>
  <si>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</si>
  <si>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</si>
  <si>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</si>
  <si>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</si>
  <si>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</si>
  <si>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</si>
  <si>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</si>
  <si>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</si>
  <si>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</si>
  <si>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</si>
  <si>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</si>
  <si>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</si>
  <si>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</si>
  <si>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</si>
  <si>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</si>
  <si>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</si>
  <si>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</si>
  <si>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</si>
  <si>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</si>
  <si>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</si>
  <si>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</si>
  <si>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</si>
  <si>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</si>
  <si>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</si>
  <si>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</si>
  <si>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</si>
  <si>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</si>
  <si>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</si>
  <si>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</si>
  <si>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</si>
  <si>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</si>
  <si>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</si>
  <si>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</si>
  <si>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</si>
  <si>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</si>
  <si>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</si>
  <si>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</si>
  <si>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</si>
  <si>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</si>
  <si>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</si>
  <si>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</si>
  <si>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</si>
  <si>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</si>
  <si>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</si>
  <si>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</si>
  <si>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</si>
  <si>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</si>
  <si>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</si>
  <si>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</si>
  <si>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</si>
  <si>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</si>
  <si>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</si>
  <si>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</si>
  <si>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</si>
  <si>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</si>
  <si>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</si>
  <si>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</si>
  <si>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</si>
  <si>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</si>
  <si>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</si>
  <si>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</si>
  <si>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</si>
  <si>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</si>
  <si>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</si>
  <si>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</si>
  <si>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</si>
  <si>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</si>
  <si>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</si>
  <si>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</si>
  <si>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</si>
  <si>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</si>
  <si>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</si>
  <si>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</si>
  <si>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</si>
  <si>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</si>
  <si>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</si>
  <si>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</si>
  <si>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</si>
  <si>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</si>
  <si>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</si>
  <si>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</si>
  <si>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</si>
  <si>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</si>
  <si>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</si>
  <si>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</si>
  <si>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</si>
  <si>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</si>
  <si>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</si>
  <si>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</si>
  <si>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</si>
  <si>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</si>
  <si>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</si>
  <si>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</si>
  <si>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</si>
  <si>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</si>
  <si>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</si>
  <si>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</si>
  <si>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</si>
  <si>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</si>
  <si>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</si>
  <si>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</si>
  <si>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</si>
  <si>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</si>
  <si>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</si>
  <si>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</si>
  <si>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</si>
  <si>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</si>
  <si>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</si>
  <si>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</si>
  <si>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</si>
  <si>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</si>
  <si>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</si>
  <si>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</si>
  <si>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</si>
  <si>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</si>
  <si>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</si>
  <si>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</si>
  <si>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</si>
  <si>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</si>
  <si>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</si>
  <si>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</si>
  <si>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</si>
  <si>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</si>
  <si>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</si>
  <si>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</si>
  <si>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</si>
  <si>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</si>
  <si>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</si>
  <si>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</si>
  <si>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</si>
  <si>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</si>
  <si>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</si>
  <si>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</si>
  <si>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</si>
  <si>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</si>
  <si>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</si>
  <si>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</si>
  <si>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</si>
  <si>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</si>
  <si>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</si>
  <si>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</si>
  <si>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</si>
  <si>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</si>
  <si>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</si>
  <si>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</si>
  <si>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</si>
  <si>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</si>
  <si>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</si>
  <si>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</si>
  <si>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</si>
  <si>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</si>
  <si>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</si>
  <si>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</si>
  <si>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</si>
  <si>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</si>
  <si>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</si>
  <si>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</si>
  <si>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</si>
  <si>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</si>
  <si>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</si>
  <si>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</si>
  <si>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</si>
  <si>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</si>
  <si>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</si>
  <si>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</si>
  <si>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</si>
  <si>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</si>
  <si>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</si>
  <si>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</si>
  <si>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</si>
  <si>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</si>
  <si>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</si>
  <si>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</si>
  <si>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</si>
  <si>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</si>
  <si>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</si>
  <si>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</si>
  <si>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</si>
  <si>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</si>
  <si>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</si>
  <si>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</si>
  <si>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</si>
  <si>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</si>
  <si>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</si>
  <si>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</si>
  <si>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</si>
  <si>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</si>
  <si>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</si>
  <si>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</si>
  <si>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</si>
  <si>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</si>
  <si>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</si>
  <si>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</si>
  <si>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</si>
  <si>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</si>
  <si>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</si>
  <si>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</si>
  <si>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</si>
  <si>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</si>
  <si>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</si>
  <si>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</si>
  <si>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</si>
  <si>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</si>
  <si>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</si>
  <si>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</si>
  <si>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</si>
  <si>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</si>
  <si>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</si>
  <si>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</si>
  <si>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</si>
  <si>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</si>
  <si>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</si>
  <si>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</si>
  <si>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</si>
  <si>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</si>
  <si>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</si>
  <si>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</si>
  <si>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</si>
  <si>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</si>
  <si>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</si>
  <si>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</si>
  <si>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</si>
  <si>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</si>
  <si>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</si>
  <si>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</si>
  <si>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</si>
  <si>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</si>
  <si>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</si>
  <si>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</si>
  <si>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</si>
  <si>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</si>
  <si>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</si>
  <si>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</si>
  <si>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</si>
  <si>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</si>
  <si>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</si>
  <si>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</si>
  <si>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</si>
  <si>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</si>
  <si>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</si>
  <si>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</si>
  <si>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</si>
  <si>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</si>
  <si>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</si>
  <si>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</si>
  <si>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</si>
  <si>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</si>
  <si>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</si>
  <si>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</si>
  <si>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</si>
  <si>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</si>
  <si>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</si>
  <si>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</si>
  <si>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</si>
  <si>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</si>
  <si>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</si>
  <si>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</si>
  <si>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</si>
  <si>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</si>
  <si>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</si>
  <si>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</si>
  <si>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</si>
  <si>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</si>
  <si>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</si>
  <si>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</si>
  <si>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</si>
  <si>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</si>
  <si>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</si>
  <si>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</si>
  <si>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</si>
  <si>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</si>
  <si>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</si>
  <si>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</si>
  <si>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</si>
  <si>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</si>
  <si>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</si>
  <si>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</si>
  <si>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</si>
  <si>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</si>
  <si>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</si>
  <si>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</si>
  <si>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</si>
  <si>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</si>
  <si>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</si>
  <si>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</si>
  <si>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</si>
  <si>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</si>
  <si>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</si>
  <si>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</si>
  <si>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</si>
  <si>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</si>
  <si>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</si>
  <si>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</si>
  <si>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</si>
  <si>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</si>
  <si>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</si>
  <si>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</si>
  <si>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</si>
  <si>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</si>
  <si>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</si>
  <si>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</si>
  <si>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</si>
  <si>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</si>
  <si>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</si>
  <si>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</si>
  <si>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</si>
  <si>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</si>
  <si>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</si>
  <si>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</si>
  <si>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</si>
  <si>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</si>
  <si>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</si>
  <si>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</si>
  <si>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</si>
  <si>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</si>
  <si>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</si>
  <si>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</si>
  <si>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</si>
  <si>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</si>
  <si>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</si>
  <si>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</si>
  <si>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</si>
  <si>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</si>
  <si>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</si>
  <si>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</si>
  <si>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</si>
  <si>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</si>
  <si>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</si>
  <si>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</si>
  <si>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</si>
  <si>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</si>
  <si>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</si>
  <si>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</si>
  <si>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</si>
  <si>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</si>
  <si>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</si>
  <si>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</si>
  <si>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</si>
  <si>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</si>
  <si>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</si>
  <si>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</si>
  <si>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</si>
  <si>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</si>
  <si>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</si>
  <si>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</si>
  <si>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</si>
  <si>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</si>
  <si>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</si>
  <si>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</si>
  <si>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</si>
  <si>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</si>
  <si>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</si>
  <si>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</si>
  <si>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</si>
  <si>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</si>
  <si>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</si>
  <si>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</si>
  <si>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</si>
  <si>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</si>
  <si>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</si>
  <si>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</si>
  <si>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</si>
  <si>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</si>
  <si>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</si>
  <si>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</si>
  <si>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</si>
  <si>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</si>
  <si>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</si>
  <si>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</si>
  <si>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</si>
  <si>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</si>
  <si>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</si>
  <si>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</si>
  <si>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</si>
  <si>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</si>
  <si>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</si>
  <si>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</si>
  <si>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</si>
  <si>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</si>
  <si>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</si>
  <si>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</si>
  <si>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</si>
  <si>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</si>
  <si>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</si>
  <si>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</si>
  <si>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</si>
  <si>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</si>
  <si>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</si>
  <si>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</si>
  <si>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</si>
  <si>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</si>
  <si>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</si>
  <si>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</si>
  <si>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</si>
  <si>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</si>
  <si>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</si>
  <si>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</si>
  <si>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</si>
  <si>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</si>
  <si>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</si>
  <si>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</si>
  <si>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</si>
  <si>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</si>
  <si>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</si>
  <si>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</si>
  <si>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</si>
  <si>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</si>
  <si>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</si>
  <si>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</si>
  <si>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</si>
  <si>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</si>
  <si>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</si>
  <si>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</si>
  <si>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</si>
  <si>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</si>
  <si>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</si>
  <si>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</si>
  <si>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</si>
  <si>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</si>
  <si>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</si>
  <si>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</si>
  <si>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</si>
  <si>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</si>
  <si>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</si>
  <si>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</si>
  <si>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</si>
  <si>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</si>
  <si>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</si>
  <si>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</si>
  <si>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</si>
  <si>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</si>
  <si>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</si>
  <si>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</si>
  <si>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</si>
  <si>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</si>
  <si>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</si>
  <si>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</si>
  <si>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</si>
  <si>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</si>
  <si>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</si>
  <si>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</si>
  <si>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</si>
  <si>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</si>
  <si>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</si>
  <si>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</si>
  <si>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</si>
  <si>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</si>
  <si>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</si>
  <si>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</si>
  <si>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</si>
  <si>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</si>
  <si>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</si>
  <si>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</si>
  <si>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</si>
  <si>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</si>
  <si>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</si>
  <si>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</si>
  <si>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</si>
  <si>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</si>
  <si>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</si>
  <si>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</si>
  <si>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</si>
  <si>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</si>
  <si>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</si>
  <si>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</si>
  <si>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</si>
  <si>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</si>
  <si>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</si>
  <si>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</si>
  <si>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</si>
  <si>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</si>
  <si>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</si>
  <si>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</si>
  <si>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</si>
  <si>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</si>
  <si>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</si>
  <si>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</si>
  <si>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</si>
  <si>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</si>
  <si>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</si>
  <si>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</si>
  <si>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</si>
  <si>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</si>
  <si>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</si>
  <si>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</si>
  <si>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</si>
  <si>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</si>
  <si>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</si>
  <si>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</si>
  <si>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</si>
  <si>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</si>
  <si>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</si>
  <si>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</si>
  <si>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</si>
  <si>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</si>
  <si>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</si>
  <si>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</si>
  <si>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</si>
  <si>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</si>
  <si>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</si>
  <si>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</si>
  <si>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</si>
  <si>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</si>
  <si>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</si>
  <si>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</si>
  <si>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</si>
  <si>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</si>
  <si>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</si>
  <si>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</si>
  <si>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</si>
  <si>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</si>
  <si>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</si>
  <si>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</si>
  <si>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</si>
  <si>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</si>
  <si>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</si>
  <si>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</si>
  <si>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</si>
  <si>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</si>
  <si>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</si>
  <si>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</si>
  <si>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</si>
  <si>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</si>
  <si>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</si>
  <si>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</si>
  <si>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</si>
  <si>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</si>
  <si>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</si>
  <si>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</si>
  <si>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</si>
  <si>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</si>
  <si>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</si>
  <si>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</si>
  <si>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</si>
  <si>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</si>
  <si>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</si>
  <si>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</si>
  <si>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</si>
  <si>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</si>
  <si>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</si>
  <si>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</si>
  <si>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</si>
  <si>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</si>
  <si>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</si>
  <si>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</si>
  <si>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</si>
  <si>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</si>
  <si>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</si>
  <si>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</si>
  <si>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</si>
  <si>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</si>
  <si>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</si>
  <si>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</si>
  <si>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</si>
  <si>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</si>
  <si>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</si>
  <si>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</si>
  <si>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</si>
  <si>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</si>
  <si>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</si>
  <si>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</si>
  <si>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</si>
  <si>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</si>
  <si>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</si>
  <si>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</si>
  <si>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</si>
  <si>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</si>
  <si>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</si>
  <si>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</si>
  <si>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</si>
  <si>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</si>
  <si>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</si>
  <si>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</si>
  <si>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</si>
  <si>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</si>
  <si>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</si>
  <si>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</si>
  <si>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</si>
  <si>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</si>
  <si>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</si>
  <si>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</si>
  <si>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</si>
  <si>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</si>
  <si>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</si>
  <si>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</si>
  <si>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</si>
  <si>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</si>
  <si>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</si>
  <si>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</si>
  <si>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</si>
  <si>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</si>
  <si>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</si>
  <si>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</si>
  <si>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</si>
  <si>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</si>
  <si>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</si>
  <si>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</si>
  <si>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</si>
  <si>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</si>
  <si>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</si>
  <si>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</si>
  <si>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</si>
  <si>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</si>
  <si>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</si>
  <si>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</si>
  <si>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</si>
  <si>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</si>
  <si>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</si>
  <si>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</si>
  <si>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</si>
  <si>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</si>
  <si>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</si>
  <si>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</si>
  <si>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</si>
  <si>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</si>
  <si>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</si>
  <si>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</si>
  <si>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</si>
  <si>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</si>
  <si>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</si>
  <si>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</si>
  <si>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</si>
  <si>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</si>
  <si>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</si>
  <si>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</si>
  <si>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</si>
  <si>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</si>
  <si>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</si>
  <si>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</si>
  <si>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</si>
  <si>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</si>
  <si>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</si>
  <si>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</si>
  <si>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</si>
  <si>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</si>
  <si>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</si>
  <si>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</si>
  <si>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</si>
  <si>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</si>
  <si>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</si>
  <si>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</si>
  <si>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</si>
  <si>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</si>
  <si>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</si>
  <si>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</si>
  <si>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</si>
  <si>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</si>
  <si>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</si>
  <si>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</si>
  <si>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</si>
  <si>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</si>
  <si>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</si>
  <si>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</si>
  <si>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</si>
  <si>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</si>
  <si>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</si>
  <si>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</si>
  <si>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</si>
  <si>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</si>
  <si>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</si>
  <si>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</si>
  <si>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</si>
  <si>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</si>
  <si>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</si>
  <si>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</si>
  <si>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</si>
  <si>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</si>
  <si>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</si>
  <si>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</si>
  <si>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</si>
  <si>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</si>
  <si>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</si>
  <si>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</si>
  <si>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</si>
  <si>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</si>
  <si>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</si>
  <si>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</si>
  <si>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</si>
  <si>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</si>
  <si>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</si>
  <si>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</si>
  <si>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</si>
  <si>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</si>
  <si>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</si>
  <si>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</si>
  <si>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</si>
  <si>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</si>
  <si>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</si>
  <si>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</si>
  <si>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</si>
  <si>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</si>
  <si>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</si>
  <si>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</si>
  <si>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</si>
  <si>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</si>
  <si>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</si>
  <si>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</si>
  <si>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</si>
  <si>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</si>
  <si>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</si>
  <si>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</si>
  <si>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</si>
  <si>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</si>
  <si>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</si>
  <si>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</si>
  <si>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</si>
  <si>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</si>
  <si>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</si>
  <si>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</si>
  <si>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</si>
  <si>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</si>
  <si>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</si>
  <si>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</si>
  <si>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</si>
  <si>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</si>
  <si>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</si>
  <si>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</si>
  <si>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</si>
  <si>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</si>
  <si>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</si>
  <si>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</si>
  <si>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</si>
  <si>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</si>
  <si>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</si>
  <si>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</si>
  <si>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</si>
  <si>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</si>
  <si>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</si>
  <si>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</si>
  <si>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</si>
  <si>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</si>
  <si>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</si>
  <si>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</si>
  <si>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</si>
  <si>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</si>
  <si>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</si>
  <si>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</si>
  <si>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</si>
  <si>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</si>
  <si>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</si>
  <si>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</si>
  <si>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</si>
  <si>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</si>
  <si>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</si>
  <si>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</si>
  <si>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</si>
  <si>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</si>
  <si>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</si>
  <si>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</si>
  <si>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</si>
  <si>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</si>
  <si>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</si>
  <si>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</si>
  <si>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</si>
  <si>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</si>
  <si>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</si>
  <si>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</si>
  <si>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</si>
  <si>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</si>
  <si>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</si>
  <si>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</si>
  <si>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</si>
  <si>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</si>
  <si>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</si>
  <si>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</si>
  <si>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</si>
  <si>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</si>
  <si>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</si>
  <si>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</si>
  <si>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</si>
  <si>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</si>
  <si>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</si>
  <si>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</si>
  <si>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</si>
  <si>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</si>
  <si>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</si>
  <si>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</si>
  <si>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</si>
  <si>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</si>
  <si>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</si>
  <si>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</si>
  <si>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</si>
  <si>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</si>
  <si>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</si>
  <si>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</si>
  <si>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</si>
  <si>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</si>
  <si>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</si>
  <si>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</si>
  <si>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</si>
  <si>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</si>
  <si>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</si>
  <si>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</si>
  <si>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</si>
  <si>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</si>
  <si>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</si>
  <si>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</si>
  <si>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</si>
  <si>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</si>
  <si>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</si>
  <si>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</si>
  <si>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</si>
  <si>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</si>
  <si>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</si>
  <si>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</si>
  <si>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</si>
  <si>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</si>
  <si>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</si>
  <si>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</si>
  <si>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</si>
  <si>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</si>
  <si>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</si>
  <si>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</si>
  <si>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</si>
  <si>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</si>
  <si>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</si>
  <si>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</si>
  <si>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</si>
  <si>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</si>
  <si>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</si>
  <si>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</si>
  <si>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</si>
  <si>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</si>
  <si>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</si>
  <si>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</si>
  <si>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</si>
  <si>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</si>
  <si>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</si>
  <si>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</si>
  <si>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</si>
  <si>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</si>
  <si>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</si>
  <si>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</si>
  <si>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</si>
  <si>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</si>
  <si>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</si>
  <si>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</si>
  <si>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</si>
  <si>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</si>
  <si>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</si>
  <si>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</si>
  <si>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</si>
  <si>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</si>
  <si>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</si>
  <si>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</si>
  <si>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</si>
  <si>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</si>
  <si>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</si>
  <si>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</si>
  <si>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</si>
  <si>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</si>
  <si>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</si>
  <si>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</si>
  <si>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</si>
  <si>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</si>
  <si>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</si>
  <si>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</si>
  <si>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</si>
  <si>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</si>
  <si>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</si>
  <si>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</si>
  <si>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</si>
  <si>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</si>
  <si>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</si>
  <si>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</si>
  <si>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</si>
  <si>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</si>
  <si>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</si>
  <si>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</si>
  <si>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</si>
  <si>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</si>
  <si>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</si>
  <si>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</si>
  <si>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</si>
  <si>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</si>
  <si>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</si>
  <si>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</si>
  <si>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</si>
  <si>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</si>
  <si>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</si>
  <si>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</si>
  <si>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</si>
  <si>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</si>
  <si>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</si>
  <si>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</si>
  <si>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</si>
  <si>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</si>
  <si>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</si>
  <si>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</si>
  <si>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</si>
  <si>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</si>
  <si>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</si>
  <si>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</si>
  <si>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</si>
  <si>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</si>
  <si>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</si>
  <si>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</si>
  <si>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</si>
  <si>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</si>
  <si>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</si>
  <si>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</si>
  <si>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</si>
  <si>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</si>
  <si>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</si>
  <si>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</si>
  <si>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</si>
  <si>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</si>
  <si>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</si>
  <si>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</si>
  <si>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</si>
  <si>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</si>
  <si>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</si>
  <si>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</si>
  <si>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</si>
  <si>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</si>
  <si>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</si>
  <si>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</si>
  <si>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</si>
  <si>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</si>
  <si>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</si>
  <si>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</si>
  <si>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</si>
  <si>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</si>
  <si>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</si>
  <si>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</si>
  <si>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</si>
  <si>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</si>
  <si>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</si>
  <si>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</si>
  <si>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</si>
  <si>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</si>
  <si>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</si>
  <si>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</si>
  <si>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</si>
  <si>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</si>
  <si>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</si>
  <si>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</si>
  <si>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</si>
  <si>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</si>
  <si>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</si>
  <si>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</si>
  <si>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</si>
  <si>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</si>
  <si>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</si>
  <si>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</si>
  <si>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</si>
  <si>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</si>
  <si>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</si>
  <si>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</si>
  <si>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</si>
  <si>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</si>
  <si>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</si>
  <si>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</si>
  <si>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</si>
  <si>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</si>
  <si>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</si>
  <si>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</si>
  <si>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</si>
  <si>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</si>
  <si>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</si>
  <si>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</si>
  <si>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</si>
  <si>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</si>
  <si>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</si>
  <si>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</si>
  <si>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</si>
  <si>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</si>
  <si>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</si>
  <si>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</si>
  <si>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</si>
  <si>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</si>
  <si>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</si>
  <si>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</si>
  <si>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</si>
  <si>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</si>
  <si>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</si>
  <si>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</si>
  <si>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</si>
  <si>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</si>
  <si>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</si>
  <si>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</si>
  <si>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</si>
  <si>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</si>
  <si>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</si>
  <si>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</si>
  <si>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</si>
  <si>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</si>
  <si>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</si>
  <si>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</si>
  <si>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</si>
  <si>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</si>
  <si>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</si>
  <si>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</si>
  <si>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</si>
  <si>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</si>
  <si>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</si>
  <si>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</si>
  <si>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</si>
  <si>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</si>
  <si>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</si>
  <si>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</si>
  <si>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</si>
  <si>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</si>
  <si>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</si>
  <si>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</si>
  <si>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</si>
  <si>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</si>
  <si>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</si>
  <si>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</si>
  <si>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</si>
  <si>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</si>
  <si>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</si>
  <si>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</si>
  <si>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</si>
  <si>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</si>
  <si>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</si>
  <si>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</si>
  <si>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</si>
  <si>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</si>
  <si>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</si>
  <si>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</si>
  <si>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</si>
  <si>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</si>
  <si>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</si>
  <si>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</si>
  <si>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</si>
  <si>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</si>
  <si>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</si>
  <si>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</si>
  <si>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</si>
  <si>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</si>
  <si>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</si>
  <si>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</si>
  <si>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</si>
  <si>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</si>
  <si>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</si>
  <si>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</si>
  <si>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</si>
  <si>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</si>
  <si>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</si>
  <si>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</si>
  <si>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</si>
  <si>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</si>
  <si>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</si>
  <si>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</si>
  <si>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</si>
  <si>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</si>
  <si>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</si>
  <si>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</si>
  <si>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</si>
  <si>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</si>
  <si>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</si>
  <si>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</si>
  <si>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</si>
  <si>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</si>
  <si>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</si>
  <si>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</si>
  <si>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</si>
  <si>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</si>
  <si>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</si>
  <si>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</si>
  <si>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</si>
  <si>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</si>
  <si>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</si>
  <si>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</si>
  <si>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</si>
  <si>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</si>
  <si>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</si>
  <si>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</si>
  <si>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</si>
  <si>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</si>
  <si>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</si>
  <si>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</si>
  <si>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</si>
  <si>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</si>
  <si>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</si>
  <si>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</si>
  <si>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</si>
  <si>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</si>
  <si>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</si>
  <si>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</si>
  <si>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</si>
  <si>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</si>
  <si>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</si>
  <si>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</si>
  <si>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</si>
  <si>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</si>
  <si>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</si>
  <si>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</si>
  <si>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</si>
  <si>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</si>
  <si>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</si>
  <si>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</si>
  <si>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</si>
  <si>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</si>
  <si>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</si>
  <si>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</si>
  <si>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</si>
  <si>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</si>
  <si>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</si>
  <si>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</si>
  <si>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</si>
  <si>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</si>
  <si>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</si>
  <si>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</si>
  <si>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</si>
  <si>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</si>
  <si>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</si>
  <si>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</si>
  <si>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</si>
  <si>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</si>
  <si>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</si>
  <si>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</si>
  <si>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</si>
  <si>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</si>
  <si>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</si>
  <si>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</si>
  <si>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</si>
  <si>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</si>
  <si>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</si>
  <si>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</si>
  <si>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</si>
  <si>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</si>
  <si>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</si>
  <si>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</si>
  <si>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</si>
  <si>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</si>
  <si>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</si>
  <si>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</si>
  <si>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</si>
  <si>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</si>
  <si>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</si>
  <si>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</si>
  <si>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</si>
  <si>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</si>
  <si>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</si>
  <si>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</si>
  <si>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</si>
  <si>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</si>
  <si>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</si>
  <si>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</si>
  <si>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</si>
  <si>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</si>
  <si>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</si>
  <si>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</si>
  <si>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</si>
  <si>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</si>
  <si>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</si>
  <si>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</si>
  <si>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</si>
  <si>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</si>
  <si>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</si>
  <si>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</si>
  <si>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</si>
  <si>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</si>
  <si>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</si>
  <si>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</si>
  <si>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</si>
  <si>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</si>
  <si>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</si>
  <si>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</si>
  <si>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</si>
  <si>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</si>
  <si>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</si>
  <si>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</si>
  <si>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</si>
  <si>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</si>
  <si>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</si>
  <si>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</si>
  <si>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</si>
  <si>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</si>
  <si>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</si>
  <si>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</si>
  <si>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</si>
  <si>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</si>
  <si>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</si>
  <si>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</si>
  <si>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</si>
  <si>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</si>
  <si>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</si>
  <si>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</si>
  <si>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</si>
  <si>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</si>
  <si>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</si>
  <si>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</si>
  <si>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</si>
  <si>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</si>
  <si>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</si>
  <si>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</si>
  <si>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</si>
  <si>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</si>
  <si>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</si>
  <si>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</si>
  <si>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</si>
  <si>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</si>
  <si>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</si>
  <si>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</si>
  <si>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</si>
  <si>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</si>
  <si>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</si>
  <si>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</si>
  <si>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</si>
  <si>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</si>
  <si>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</si>
  <si>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</si>
  <si>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</si>
  <si>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</si>
  <si>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</si>
  <si>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</si>
  <si>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</si>
  <si>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</si>
  <si>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</si>
  <si>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</si>
  <si>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</si>
  <si>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</si>
  <si>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</si>
  <si>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</si>
  <si>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</si>
  <si>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</si>
  <si>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</si>
  <si>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</si>
  <si>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</si>
  <si>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</si>
  <si>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</si>
  <si>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</si>
  <si>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</si>
  <si>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</si>
  <si>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</si>
  <si>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</si>
  <si>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</si>
  <si>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</si>
  <si>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</si>
  <si>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</si>
  <si>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</si>
  <si>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</si>
  <si>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</si>
  <si>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</si>
  <si>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</si>
  <si>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</si>
  <si>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</si>
  <si>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</si>
  <si>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</si>
  <si>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</si>
  <si>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</si>
  <si>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</si>
  <si>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</si>
  <si>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</si>
  <si>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</si>
  <si>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</si>
  <si>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</si>
  <si>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</si>
  <si>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</si>
  <si>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</si>
  <si>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</si>
  <si>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</si>
  <si>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</si>
  <si>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</si>
  <si>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</si>
  <si>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</si>
  <si>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</si>
  <si>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</si>
  <si>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</si>
  <si>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</si>
  <si>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</si>
  <si>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</si>
  <si>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</si>
  <si>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</si>
  <si>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</si>
  <si>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</si>
  <si>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</si>
  <si>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</si>
  <si>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</si>
  <si>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</si>
  <si>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</si>
  <si>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</si>
  <si>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</si>
  <si>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</si>
  <si>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</si>
  <si>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</si>
  <si>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</si>
  <si>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</si>
  <si>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</si>
  <si>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</si>
  <si>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</si>
  <si>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</si>
  <si>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</si>
  <si>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</si>
  <si>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</si>
  <si>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</si>
  <si>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</si>
  <si>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</si>
  <si>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</si>
  <si>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</si>
  <si>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</si>
  <si>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</si>
  <si>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</si>
  <si>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</si>
  <si>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</si>
  <si>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</si>
  <si>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</si>
  <si>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</si>
  <si>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</si>
  <si>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</si>
  <si>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</si>
  <si>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</si>
  <si>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</si>
  <si>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</si>
  <si>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</si>
  <si>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</si>
  <si>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</si>
  <si>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</si>
  <si>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</si>
  <si>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</si>
  <si>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</si>
  <si>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</si>
  <si>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</si>
  <si>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</si>
  <si>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</si>
  <si>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</si>
  <si>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</si>
  <si>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</si>
  <si>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</si>
  <si>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</si>
  <si>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</si>
  <si>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</si>
  <si>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</si>
  <si>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</si>
  <si>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</si>
  <si>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</si>
  <si>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</si>
  <si>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</si>
  <si>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</si>
  <si>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</si>
  <si>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</si>
  <si>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</si>
  <si>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</si>
  <si>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</si>
  <si>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</si>
  <si>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</si>
  <si>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</si>
  <si>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</si>
  <si>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</si>
  <si>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</si>
  <si>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</si>
  <si>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</si>
  <si>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</si>
  <si>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</si>
  <si>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</si>
  <si>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</si>
  <si>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</si>
  <si>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</si>
  <si>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</si>
  <si>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</si>
  <si>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</si>
  <si>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</si>
  <si>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</si>
  <si>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</si>
  <si>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</si>
  <si>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</si>
  <si>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</si>
  <si>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</si>
  <si>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</si>
  <si>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</si>
  <si>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</si>
  <si>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</si>
  <si>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</si>
  <si>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</si>
  <si>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</si>
  <si>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</si>
  <si>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</si>
  <si>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</si>
  <si>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</si>
  <si>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</si>
  <si>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</si>
  <si>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</si>
  <si>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</si>
  <si>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</si>
  <si>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</si>
  <si>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</si>
  <si>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</si>
  <si>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</si>
  <si>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</si>
  <si>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</si>
  <si>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</si>
  <si>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</si>
  <si>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</si>
  <si>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</si>
  <si>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</si>
  <si>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</si>
  <si>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</si>
  <si>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</si>
  <si>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</si>
  <si>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</si>
  <si>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</si>
  <si>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</si>
  <si>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</si>
  <si>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</si>
  <si>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</si>
  <si>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</si>
  <si>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</si>
  <si>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</si>
  <si>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</si>
  <si>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</si>
  <si>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</si>
  <si>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</si>
  <si>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</si>
  <si>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</si>
  <si>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</si>
  <si>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</si>
  <si>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</si>
  <si>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</si>
  <si>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</si>
  <si>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</si>
  <si>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</si>
  <si>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</si>
  <si>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</si>
  <si>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</si>
  <si>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</si>
  <si>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</si>
  <si>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</si>
  <si>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</si>
  <si>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</si>
  <si>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</si>
  <si>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</si>
  <si>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</si>
  <si>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</si>
  <si>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</si>
  <si>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</si>
  <si>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</si>
  <si>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</si>
  <si>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</si>
  <si>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</si>
  <si>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</si>
  <si>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</si>
  <si>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</si>
  <si>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</si>
  <si>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</si>
  <si>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</si>
  <si>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</si>
  <si>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</si>
  <si>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</si>
  <si>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</si>
  <si>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</si>
  <si>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</si>
  <si>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</si>
  <si>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</si>
  <si>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</si>
  <si>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</si>
  <si>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</si>
  <si>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</si>
  <si>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</si>
  <si>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</si>
  <si>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</si>
  <si>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</si>
  <si>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</si>
  <si>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</si>
  <si>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</si>
  <si>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</si>
  <si>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</si>
  <si>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</si>
  <si>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</si>
  <si>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</si>
  <si>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</si>
  <si>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</si>
  <si>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</si>
  <si>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</si>
  <si>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</si>
  <si>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</si>
  <si>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</si>
  <si>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</si>
  <si>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</si>
  <si>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</si>
  <si>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</si>
  <si>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</si>
  <si>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</si>
  <si>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</si>
  <si>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</si>
  <si>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</si>
  <si>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</si>
  <si>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</si>
  <si>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</si>
  <si>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</si>
  <si>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</si>
  <si>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</si>
  <si>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</si>
  <si>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</si>
  <si>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</si>
  <si>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</si>
  <si>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</si>
  <si>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</si>
  <si>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</si>
  <si>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</si>
  <si>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</si>
  <si>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</si>
  <si>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</si>
  <si>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</si>
  <si>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</si>
  <si>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</si>
  <si>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</si>
  <si>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</si>
  <si>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</si>
  <si>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</si>
  <si>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</si>
  <si>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</si>
  <si>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</si>
  <si>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</si>
  <si>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</si>
  <si>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</si>
  <si>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</si>
  <si>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</si>
  <si>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</si>
  <si>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</si>
  <si>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</si>
  <si>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</si>
  <si>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</si>
  <si>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</si>
  <si>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</si>
  <si>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</si>
  <si>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</si>
  <si>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</si>
  <si>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</si>
  <si>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</si>
  <si>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</si>
  <si>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</si>
  <si>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</si>
  <si>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</si>
  <si>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</si>
  <si>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</si>
  <si>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</si>
  <si>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</si>
  <si>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</si>
  <si>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</si>
  <si>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</si>
  <si>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</si>
  <si>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</si>
  <si>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</si>
  <si>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</si>
  <si>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</si>
  <si>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</si>
  <si>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</si>
  <si>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</si>
  <si>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</si>
  <si>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</si>
  <si>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</si>
  <si>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</si>
  <si>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</si>
  <si>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</si>
  <si>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</si>
  <si>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</si>
  <si>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</si>
  <si>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</si>
  <si>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</si>
  <si>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</si>
  <si>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</si>
  <si>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</si>
  <si>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</si>
  <si>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</si>
  <si>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</si>
  <si>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</si>
  <si>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</si>
  <si>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</si>
  <si>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</si>
  <si>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</si>
  <si>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</si>
  <si>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</si>
  <si>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</si>
  <si>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</si>
  <si>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</si>
  <si>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</si>
  <si>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</si>
  <si>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</si>
  <si>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</si>
  <si>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</si>
  <si>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</si>
  <si>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</si>
  <si>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</si>
  <si>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</si>
  <si>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</si>
  <si>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</si>
  <si>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</si>
  <si>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</si>
  <si>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</si>
  <si>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</si>
  <si>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</si>
  <si>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</si>
  <si>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</si>
  <si>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</si>
  <si>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</si>
  <si>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</si>
  <si>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</si>
  <si>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</si>
  <si>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</si>
  <si>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</si>
  <si>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</si>
  <si>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</si>
  <si>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</si>
  <si>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</si>
  <si>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</si>
  <si>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</si>
  <si>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</si>
  <si>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</si>
  <si>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</si>
  <si>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</si>
  <si>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</si>
  <si>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</si>
  <si>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</si>
  <si>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</si>
  <si>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</si>
  <si>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</si>
  <si>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</si>
  <si>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</si>
  <si>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</si>
  <si>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</si>
  <si>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</si>
  <si>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</si>
  <si>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</si>
  <si>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</si>
  <si>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</si>
  <si>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</si>
  <si>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</si>
  <si>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</si>
  <si>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</si>
  <si>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</si>
  <si>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</si>
  <si>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</si>
  <si>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</si>
  <si>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</si>
  <si>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</si>
  <si>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</si>
  <si>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</si>
  <si>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</si>
  <si>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</si>
  <si>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</si>
  <si>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</si>
  <si>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</si>
  <si>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</si>
  <si>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</si>
  <si>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</si>
  <si>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</si>
  <si>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</si>
  <si>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</si>
  <si>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</si>
  <si>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</si>
  <si>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</si>
  <si>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</si>
  <si>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</si>
  <si>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</si>
  <si>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</si>
  <si>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</si>
  <si>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</si>
  <si>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</si>
  <si>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</si>
  <si>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</si>
  <si>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</si>
  <si>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</si>
  <si>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</si>
  <si>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</si>
  <si>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</si>
  <si>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</si>
  <si>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</si>
  <si>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</si>
  <si>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</si>
  <si>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</si>
  <si>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</si>
  <si>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</si>
  <si>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</si>
  <si>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</si>
  <si>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</si>
  <si>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</si>
  <si>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</si>
  <si>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</si>
  <si>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</si>
  <si>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</si>
  <si>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</si>
  <si>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</si>
  <si>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</si>
  <si>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</si>
  <si>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</si>
  <si>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</si>
  <si>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</si>
  <si>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</si>
  <si>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</si>
  <si>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</si>
  <si>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</si>
  <si>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</si>
  <si>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</si>
  <si>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</si>
  <si>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</si>
  <si>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</si>
  <si>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</si>
  <si>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</si>
  <si>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</si>
  <si>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</si>
  <si>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</si>
  <si>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</si>
  <si>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</si>
  <si>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</si>
  <si>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</si>
  <si>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</si>
  <si>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</si>
  <si>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</si>
  <si>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</si>
  <si>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</si>
  <si>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</si>
  <si>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</si>
  <si>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</si>
  <si>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</si>
  <si>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</si>
  <si>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</si>
  <si>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</si>
  <si>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</si>
  <si>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</si>
  <si>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</si>
  <si>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</si>
  <si>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</si>
  <si>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</si>
  <si>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</si>
  <si>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</si>
  <si>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</si>
  <si>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</si>
  <si>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</si>
  <si>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</si>
  <si>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</si>
  <si>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</si>
  <si>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</si>
  <si>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</si>
  <si>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</si>
  <si>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</si>
  <si>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</si>
  <si>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</si>
  <si>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</si>
  <si>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</si>
  <si>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</si>
  <si>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</si>
  <si>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</si>
  <si>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</si>
  <si>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</si>
  <si>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</si>
  <si>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</si>
  <si>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</si>
  <si>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</si>
  <si>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</si>
  <si>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</si>
  <si>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</si>
  <si>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</si>
  <si>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</si>
  <si>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</si>
  <si>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</si>
  <si>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</si>
  <si>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</si>
  <si>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</si>
  <si>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</si>
  <si>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</si>
  <si>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</si>
  <si>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</si>
  <si>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</si>
  <si>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</si>
  <si>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</si>
  <si>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</si>
  <si>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</si>
  <si>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</si>
  <si>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</si>
  <si>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</si>
  <si>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</si>
  <si>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</si>
  <si>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</si>
  <si>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</si>
  <si>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</si>
  <si>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</si>
  <si>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</si>
  <si>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</si>
  <si>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</si>
  <si>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</si>
  <si>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</si>
  <si>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</si>
  <si>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</si>
  <si>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</si>
  <si>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</si>
  <si>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</si>
  <si>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</si>
  <si>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</si>
  <si>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</si>
  <si>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</si>
  <si>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</si>
  <si>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</si>
  <si>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</si>
  <si>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</si>
  <si>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</si>
  <si>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</si>
  <si>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</si>
  <si>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</si>
  <si>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</si>
  <si>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</si>
  <si>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</si>
  <si>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</si>
  <si>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</si>
  <si>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</si>
  <si>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</si>
  <si>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</si>
  <si>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</si>
  <si>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</si>
  <si>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</si>
  <si>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</si>
  <si>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</si>
  <si>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</si>
  <si>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</si>
  <si>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</si>
  <si>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</si>
  <si>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</si>
  <si>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</si>
  <si>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</si>
  <si>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</si>
  <si>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</si>
  <si>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</si>
  <si>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</si>
  <si>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</si>
  <si>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</si>
  <si>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</si>
  <si>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</si>
  <si>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</si>
  <si>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</si>
  <si>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</si>
  <si>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</si>
  <si>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</si>
  <si>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</si>
  <si>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</si>
  <si>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</si>
  <si>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</si>
  <si>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</si>
  <si>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</si>
  <si>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</si>
  <si>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</si>
  <si>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</si>
  <si>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</si>
  <si>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</si>
  <si>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</si>
  <si>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</si>
  <si>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</si>
  <si>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</si>
  <si>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</si>
  <si>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</si>
  <si>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</si>
  <si>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</si>
  <si>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</si>
  <si>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</si>
  <si>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</si>
  <si>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</si>
  <si>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</si>
  <si>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</si>
  <si>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</si>
  <si>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</si>
  <si>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</si>
  <si>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</si>
  <si>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</si>
  <si>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</si>
  <si>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</si>
  <si>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</si>
  <si>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</si>
  <si>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</si>
  <si>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</si>
  <si>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</si>
  <si>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</si>
  <si>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</si>
  <si>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</si>
  <si>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</si>
  <si>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</si>
  <si>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</si>
  <si>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</si>
  <si>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</si>
  <si>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</si>
  <si>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</si>
  <si>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</si>
  <si>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</si>
  <si>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</si>
  <si>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</si>
  <si>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</si>
  <si>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</si>
  <si>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</si>
  <si>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</si>
  <si>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</si>
  <si>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</si>
  <si>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</si>
  <si>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</si>
  <si>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</si>
  <si>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</si>
  <si>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</si>
  <si>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</si>
  <si>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</si>
  <si>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</si>
  <si>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</si>
  <si>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</si>
  <si>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</si>
  <si>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</si>
  <si>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</si>
  <si>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</si>
  <si>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</si>
  <si>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</si>
  <si>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</si>
  <si>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</si>
  <si>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</si>
  <si>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</si>
  <si>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</si>
  <si>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</si>
  <si>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</si>
  <si>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</si>
  <si>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</si>
  <si>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</si>
  <si>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</si>
  <si>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</si>
  <si>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</si>
  <si>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</si>
  <si>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</si>
  <si>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</si>
  <si>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</si>
  <si>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</si>
  <si>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</si>
  <si>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</si>
  <si>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</si>
  <si>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</si>
  <si>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</si>
  <si>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</si>
  <si>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</si>
  <si>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</si>
  <si>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</si>
  <si>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</si>
  <si>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</si>
  <si>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</si>
  <si>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</si>
  <si>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</si>
  <si>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</si>
  <si>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</si>
  <si>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</si>
  <si>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</si>
  <si>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</si>
  <si>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</si>
  <si>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</si>
  <si>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</si>
  <si>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</si>
  <si>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</si>
  <si>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</si>
  <si>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</si>
  <si>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</si>
  <si>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</si>
  <si>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</si>
  <si>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</si>
  <si>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</si>
  <si>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</si>
  <si>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</si>
  <si>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</si>
  <si>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</si>
  <si>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</si>
  <si>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</si>
  <si>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</si>
  <si>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</si>
  <si>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</si>
  <si>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</si>
  <si>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</si>
  <si>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</si>
  <si>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</si>
  <si>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</si>
  <si>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</si>
  <si>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</si>
  <si>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</si>
  <si>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</si>
  <si>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</si>
  <si>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</si>
  <si>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</si>
  <si>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</si>
  <si>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</si>
  <si>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</si>
  <si>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</si>
  <si>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</si>
  <si>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</si>
  <si>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</si>
  <si>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</si>
  <si>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</si>
  <si>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</si>
  <si>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</si>
  <si>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</si>
  <si>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</si>
  <si>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</si>
  <si>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</si>
  <si>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</si>
  <si>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</si>
  <si>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</si>
  <si>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</si>
  <si>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</si>
  <si>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</si>
  <si>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</si>
  <si>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</si>
  <si>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</si>
  <si>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</si>
  <si>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</si>
  <si>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</si>
  <si>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</si>
  <si>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</si>
  <si>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</si>
  <si>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</si>
  <si>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</si>
  <si>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</si>
  <si>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</si>
  <si>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</si>
  <si>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</si>
  <si>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</si>
  <si>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</si>
  <si>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</si>
  <si>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</si>
  <si>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</si>
  <si>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</si>
  <si>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</si>
  <si>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</si>
  <si>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</si>
  <si>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</si>
  <si>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</si>
  <si>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</si>
  <si>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</si>
  <si>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</si>
  <si>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</si>
  <si>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</si>
  <si>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</si>
  <si>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</si>
  <si>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</si>
  <si>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</si>
  <si>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</si>
  <si>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</si>
  <si>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</si>
  <si>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</si>
  <si>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</si>
  <si>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</si>
  <si>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</si>
  <si>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</si>
  <si>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</si>
  <si>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</si>
  <si>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</si>
  <si>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</si>
  <si>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</si>
  <si>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</si>
  <si>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</si>
  <si>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</si>
  <si>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</si>
  <si>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</si>
  <si>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</si>
  <si>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</si>
  <si>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</si>
  <si>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</si>
  <si>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</si>
  <si>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</si>
  <si>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</si>
  <si>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</si>
  <si>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</si>
  <si>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</si>
  <si>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</si>
  <si>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</si>
  <si>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</si>
  <si>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</si>
  <si>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</si>
  <si>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</si>
  <si>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</si>
  <si>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</si>
  <si>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</si>
  <si>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</si>
  <si>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</si>
  <si>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</si>
  <si>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</si>
  <si>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</si>
  <si>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</si>
  <si>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</si>
  <si>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</si>
  <si>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</si>
  <si>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</si>
  <si>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</si>
  <si>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</si>
  <si>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</si>
  <si>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</si>
  <si>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</si>
  <si>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</si>
  <si>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</si>
  <si>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</si>
  <si>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</si>
  <si>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</si>
  <si>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</si>
  <si>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</si>
  <si>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</si>
  <si>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</si>
  <si>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</si>
  <si>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</si>
  <si>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</si>
  <si>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</si>
  <si>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</si>
  <si>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</si>
  <si>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</si>
  <si>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</si>
  <si>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</si>
  <si>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</si>
  <si>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</si>
  <si>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</si>
  <si>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</si>
  <si>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</si>
  <si>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</si>
  <si>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</si>
  <si>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</si>
  <si>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</si>
  <si>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</si>
  <si>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</si>
  <si>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</si>
  <si>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</si>
  <si>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</si>
  <si>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</si>
  <si>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</si>
  <si>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</si>
  <si>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</si>
  <si>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</si>
  <si>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</si>
  <si>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</si>
  <si>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</si>
  <si>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</si>
  <si>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</si>
  <si>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</si>
  <si>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</si>
  <si>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</si>
  <si>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</si>
  <si>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</si>
  <si>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</si>
  <si>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</si>
  <si>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</si>
  <si>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</si>
  <si>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</si>
  <si>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</si>
  <si>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</si>
  <si>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</si>
  <si>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</si>
  <si>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</si>
  <si>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</si>
  <si>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</si>
  <si>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</si>
  <si>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</si>
  <si>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</si>
  <si>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</si>
  <si>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</si>
  <si>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</si>
  <si>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</si>
  <si>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</si>
  <si>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</si>
  <si>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</si>
  <si>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</si>
  <si>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</si>
  <si>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</si>
  <si>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</si>
  <si>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</si>
  <si>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</si>
  <si>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</si>
  <si>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</si>
  <si>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</si>
  <si>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</si>
  <si>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</si>
  <si>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</si>
  <si>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</si>
  <si>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</si>
  <si>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</si>
  <si>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</si>
  <si>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</si>
  <si>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</si>
  <si>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</si>
  <si>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</si>
  <si>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</si>
  <si>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</si>
  <si>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</si>
  <si>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</si>
  <si>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</si>
  <si>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</si>
  <si>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</si>
  <si>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</si>
  <si>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</si>
  <si>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</si>
  <si>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</si>
  <si>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</si>
  <si>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</si>
  <si>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</si>
  <si>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</si>
  <si>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</si>
  <si>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</si>
  <si>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</si>
  <si>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</si>
  <si>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</si>
  <si>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</si>
  <si>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</si>
  <si>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</si>
  <si>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</si>
  <si>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</si>
  <si>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</si>
  <si>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</si>
  <si>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</si>
  <si>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</si>
  <si>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</si>
  <si>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</si>
  <si>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</si>
  <si>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</si>
  <si>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</si>
  <si>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</si>
  <si>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</si>
  <si>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</si>
  <si>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</si>
  <si>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</si>
  <si>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</si>
  <si>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</si>
  <si>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</si>
  <si>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</si>
  <si>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</si>
  <si>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</si>
  <si>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</si>
  <si>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</si>
  <si>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</si>
  <si>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</si>
  <si>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</si>
  <si>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</si>
  <si>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</si>
  <si>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</si>
  <si>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</si>
  <si>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</si>
  <si>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</si>
  <si>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</si>
  <si>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</si>
  <si>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</si>
  <si>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</si>
  <si>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</si>
  <si>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</si>
  <si>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</si>
  <si>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</si>
  <si>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</si>
  <si>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</si>
  <si>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</si>
  <si>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</si>
  <si>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</si>
  <si>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</si>
  <si>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</si>
  <si>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</si>
  <si>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</si>
  <si>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</si>
  <si>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</si>
  <si>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</si>
  <si>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</si>
  <si>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</si>
  <si>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</si>
  <si>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</si>
  <si>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</si>
  <si>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</si>
  <si>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</si>
  <si>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</si>
  <si>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</si>
  <si>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</si>
  <si>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</si>
  <si>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</si>
  <si>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</si>
  <si>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</si>
  <si>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</si>
  <si>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</si>
  <si>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</si>
  <si>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</si>
  <si>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</si>
  <si>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</si>
  <si>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</si>
  <si>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</si>
  <si>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</si>
  <si>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</si>
  <si>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</si>
  <si>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</si>
  <si>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</si>
  <si>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</si>
  <si>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</si>
  <si>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</si>
  <si>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</si>
  <si>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</si>
  <si>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</si>
  <si>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</si>
  <si>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</si>
  <si>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</si>
  <si>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</si>
  <si>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</si>
  <si>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</si>
  <si>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</si>
  <si>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</si>
  <si>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</si>
  <si>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</si>
  <si>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</si>
  <si>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</si>
  <si>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</si>
  <si>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</si>
  <si>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</si>
  <si>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</si>
  <si>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</si>
  <si>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</si>
  <si>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</si>
  <si>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</si>
  <si>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</si>
  <si>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</si>
  <si>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</si>
  <si>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</si>
  <si>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</si>
  <si>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</si>
  <si>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</si>
  <si>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</si>
  <si>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</si>
  <si>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</si>
  <si>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</si>
  <si>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</si>
  <si>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</si>
  <si>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</si>
  <si>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</si>
  <si>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</si>
  <si>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</si>
  <si>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</si>
  <si>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</si>
  <si>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</si>
  <si>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</si>
  <si>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</si>
  <si>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</si>
  <si>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</si>
  <si>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</si>
  <si>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</si>
  <si>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</si>
  <si>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</si>
  <si>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</si>
  <si>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</si>
  <si>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</si>
  <si>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</si>
  <si>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</si>
  <si>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</si>
  <si>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</si>
  <si>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</si>
  <si>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</si>
  <si>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</si>
  <si>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</si>
  <si>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</si>
  <si>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</si>
  <si>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</si>
  <si>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</si>
  <si>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</si>
  <si>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</si>
  <si>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</si>
  <si>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</si>
  <si>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</si>
  <si>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</si>
  <si>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</si>
  <si>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</si>
  <si>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</si>
  <si>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</si>
  <si>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</si>
  <si>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</si>
  <si>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</si>
  <si>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</si>
  <si>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</si>
  <si>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</si>
  <si>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</si>
  <si>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</si>
  <si>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</si>
  <si>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</si>
  <si>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</si>
  <si>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</si>
  <si>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</si>
  <si>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</si>
  <si>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</si>
  <si>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</si>
  <si>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</si>
  <si>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</si>
  <si>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</si>
  <si>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</si>
  <si>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</si>
  <si>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</si>
  <si>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</si>
  <si>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</si>
  <si>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</si>
  <si>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</si>
  <si>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</si>
  <si>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</si>
  <si>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</si>
  <si>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</si>
  <si>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</si>
  <si>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</si>
  <si>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</si>
  <si>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</si>
  <si>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</si>
  <si>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</si>
  <si>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</si>
  <si>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</si>
  <si>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</si>
  <si>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</si>
  <si>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</si>
  <si>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</si>
  <si>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</si>
  <si>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</si>
  <si>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</si>
  <si>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</si>
  <si>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</si>
  <si>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</si>
  <si>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</si>
  <si>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</si>
  <si>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</si>
  <si>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</si>
  <si>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</si>
  <si>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</si>
  <si>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</si>
  <si>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</si>
  <si>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</si>
  <si>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</si>
  <si>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</si>
  <si>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</si>
  <si>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</si>
  <si>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</si>
  <si>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</si>
  <si>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</si>
  <si>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</si>
  <si>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</si>
  <si>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</si>
  <si>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</si>
  <si>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</si>
  <si>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</si>
  <si>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</si>
  <si>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</si>
  <si>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</si>
  <si>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</si>
  <si>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</si>
  <si>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</si>
  <si>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</si>
  <si>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</si>
  <si>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</si>
  <si>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</si>
  <si>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</si>
  <si>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</si>
  <si>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</si>
  <si>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</si>
  <si>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</si>
  <si>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</si>
  <si>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</si>
  <si>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</si>
  <si>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</si>
  <si>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</si>
  <si>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</si>
  <si>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</si>
  <si>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</si>
  <si>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</si>
  <si>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</si>
  <si>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</si>
  <si>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</si>
  <si>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</si>
  <si>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</si>
  <si>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</si>
  <si>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</si>
  <si>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</si>
  <si>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</si>
  <si>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</si>
  <si>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</si>
  <si>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</si>
  <si>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</si>
  <si>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</si>
  <si>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</si>
  <si>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</si>
  <si>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</si>
  <si>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</si>
  <si>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</si>
  <si>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</si>
  <si>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</si>
  <si>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</si>
  <si>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</si>
  <si>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</si>
  <si>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</si>
  <si>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</si>
  <si>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</si>
  <si>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</si>
  <si>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</si>
  <si>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</si>
  <si>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</si>
  <si>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</si>
  <si>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</si>
  <si>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</si>
  <si>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</si>
  <si>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</si>
  <si>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</si>
  <si>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</si>
  <si>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</si>
  <si>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</si>
  <si>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</si>
  <si>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</si>
  <si>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</si>
  <si>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</si>
  <si>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</si>
  <si>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</si>
  <si>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</si>
  <si>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</si>
  <si>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</si>
  <si>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</si>
  <si>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</si>
  <si>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</si>
  <si>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</si>
  <si>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</si>
  <si>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</si>
  <si>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</si>
  <si>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</si>
  <si>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</si>
  <si>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</si>
  <si>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</si>
  <si>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</si>
  <si>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</si>
  <si>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</si>
  <si>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</si>
  <si>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</si>
  <si>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</si>
  <si>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</si>
  <si>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</si>
  <si>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</si>
  <si>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</si>
  <si>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</si>
  <si>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</si>
  <si>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</si>
  <si>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</si>
  <si>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</si>
  <si>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</si>
  <si>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</si>
  <si>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</si>
  <si>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</si>
  <si>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</si>
  <si>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</si>
  <si>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</si>
  <si>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</si>
  <si>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</si>
  <si>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</si>
  <si>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</si>
  <si>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</si>
  <si>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</si>
  <si>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</si>
  <si>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</si>
  <si>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</si>
  <si>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</si>
  <si>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</si>
  <si>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</si>
  <si>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</si>
  <si>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</si>
  <si>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</si>
  <si>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</si>
  <si>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</si>
  <si>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</si>
  <si>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</si>
  <si>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</si>
  <si>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</si>
  <si>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</si>
  <si>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</si>
  <si>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</si>
  <si>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</si>
  <si>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</si>
  <si>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</si>
  <si>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</si>
  <si>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</si>
  <si>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</si>
  <si>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</si>
  <si>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</si>
  <si>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</si>
  <si>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</si>
  <si>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</si>
  <si>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</si>
  <si>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</si>
  <si>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</si>
  <si>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</si>
  <si>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</si>
  <si>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</si>
  <si>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</si>
  <si>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</si>
  <si>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</si>
  <si>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</si>
  <si>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</si>
  <si>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</si>
  <si>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</si>
  <si>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</si>
  <si>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</si>
  <si>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</si>
  <si>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</si>
  <si>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</si>
  <si>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</si>
  <si>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</si>
  <si>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</si>
  <si>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</si>
  <si>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</si>
  <si>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</si>
  <si>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</si>
  <si>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</si>
  <si>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</si>
  <si>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</si>
  <si>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</si>
  <si>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</si>
  <si>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</si>
  <si>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</si>
  <si>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</si>
  <si>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</si>
  <si>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</si>
  <si>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</si>
  <si>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</si>
  <si>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</si>
  <si>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</si>
  <si>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</si>
  <si>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</si>
  <si>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</si>
  <si>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</si>
  <si>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</si>
  <si>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</si>
  <si>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</si>
  <si>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</si>
  <si>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</si>
  <si>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</si>
  <si>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</si>
  <si>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</si>
  <si>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</si>
  <si>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</si>
  <si>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</si>
  <si>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</si>
  <si>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</si>
  <si>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</si>
  <si>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</si>
  <si>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</si>
  <si>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</si>
  <si>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</si>
  <si>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</si>
  <si>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</si>
  <si>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</si>
  <si>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</si>
  <si>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</si>
  <si>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</si>
  <si>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</si>
  <si>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</si>
  <si>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</si>
  <si>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</si>
  <si>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</si>
  <si>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</si>
  <si>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</si>
  <si>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</si>
  <si>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</si>
  <si>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</si>
  <si>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</si>
  <si>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</si>
  <si>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</si>
  <si>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</si>
  <si>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</si>
  <si>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</si>
  <si>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</si>
  <si>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</si>
  <si>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</si>
  <si>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</si>
  <si>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</si>
  <si>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</si>
  <si>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</si>
  <si>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</si>
  <si>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</si>
  <si>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</si>
  <si>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</si>
  <si>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</si>
  <si>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</si>
  <si>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</si>
  <si>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</si>
  <si>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</si>
  <si>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</si>
  <si>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</si>
  <si>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</si>
  <si>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</si>
  <si>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</si>
  <si>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</si>
  <si>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</si>
  <si>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</si>
  <si>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</si>
  <si>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</si>
  <si>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</si>
  <si>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</si>
  <si>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</si>
  <si>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</si>
  <si>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</si>
  <si>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</si>
  <si>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</si>
  <si>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</si>
  <si>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</si>
  <si>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</si>
  <si>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</si>
  <si>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</si>
  <si>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</si>
  <si>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</si>
  <si>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</si>
  <si>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</si>
  <si>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</si>
  <si>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</si>
  <si>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</si>
  <si>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</si>
  <si>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</si>
  <si>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</si>
  <si>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</si>
  <si>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</si>
  <si>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</si>
  <si>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</si>
  <si>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</si>
  <si>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</si>
  <si>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</si>
  <si>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</si>
  <si>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</si>
  <si>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</si>
  <si>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</si>
  <si>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</si>
  <si>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</si>
  <si>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</si>
  <si>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</si>
  <si>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</si>
  <si>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</si>
  <si>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</si>
  <si>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</si>
  <si>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</si>
  <si>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</si>
  <si>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</si>
  <si>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</si>
  <si>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</si>
  <si>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</si>
  <si>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</si>
  <si>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</si>
  <si>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</si>
  <si>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</si>
  <si>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</si>
  <si>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</si>
  <si>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</si>
  <si>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</si>
  <si>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</si>
  <si>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</si>
  <si>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</si>
  <si>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</si>
  <si>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</si>
  <si>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</si>
  <si>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</si>
  <si>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</si>
  <si>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</si>
  <si>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</si>
  <si>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</si>
  <si>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</si>
  <si>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</si>
  <si>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</si>
  <si>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</si>
  <si>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</si>
  <si>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</si>
  <si>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</si>
  <si>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</si>
  <si>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</si>
  <si>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</si>
  <si>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</si>
  <si>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</si>
  <si>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</si>
  <si>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</si>
  <si>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</si>
  <si>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</si>
  <si>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</si>
  <si>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</si>
  <si>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</si>
  <si>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</si>
  <si>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</si>
  <si>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</si>
  <si>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</si>
  <si>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</si>
  <si>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</si>
  <si>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</si>
  <si>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</si>
  <si>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</si>
  <si>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</si>
  <si>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</si>
  <si>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</si>
  <si>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</si>
  <si>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</si>
  <si>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</si>
  <si>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</si>
  <si>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</si>
  <si>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</si>
  <si>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</si>
  <si>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</si>
  <si>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</si>
  <si>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</si>
  <si>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</si>
  <si>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</si>
  <si>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</si>
  <si>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</si>
  <si>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</si>
  <si>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</si>
  <si>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</si>
  <si>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</si>
  <si>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</si>
  <si>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</si>
  <si>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</si>
  <si>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</si>
  <si>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</si>
  <si>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</si>
  <si>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</si>
  <si>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</si>
  <si>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</si>
  <si>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</si>
  <si>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</si>
  <si>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</si>
  <si>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</si>
  <si>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</si>
  <si>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</si>
  <si>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</si>
  <si>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</si>
  <si>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</si>
  <si>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</si>
  <si>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</si>
  <si>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</si>
  <si>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</si>
  <si>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</si>
  <si>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</si>
  <si>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</si>
  <si>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</si>
  <si>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</si>
  <si>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</si>
  <si>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</si>
  <si>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</si>
  <si>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</si>
  <si>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</si>
  <si>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</si>
  <si>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</si>
  <si>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</si>
  <si>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</si>
  <si>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</si>
  <si>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</si>
  <si>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</si>
  <si>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</si>
  <si>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</si>
  <si>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</si>
  <si>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</si>
  <si>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</si>
  <si>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</si>
  <si>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</si>
  <si>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</si>
  <si>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</si>
  <si>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</si>
  <si>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</si>
  <si>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</si>
  <si>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</si>
  <si>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</si>
  <si>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</si>
  <si>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</si>
  <si>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</si>
  <si>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</si>
  <si>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</si>
  <si>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</si>
  <si>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</si>
  <si>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</si>
  <si>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</si>
  <si>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</si>
  <si>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</si>
  <si>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</si>
  <si>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</si>
  <si>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</si>
  <si>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</si>
  <si>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</si>
  <si>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</si>
  <si>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</si>
  <si>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</si>
  <si>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</si>
  <si>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</si>
  <si>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</si>
  <si>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</si>
  <si>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</si>
  <si>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</si>
  <si>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</si>
  <si>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</si>
  <si>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</si>
  <si>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</si>
  <si>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</si>
  <si>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</si>
  <si>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</si>
  <si>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</si>
  <si>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</si>
  <si>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</si>
  <si>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</si>
  <si>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</si>
  <si>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</si>
  <si>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</si>
  <si>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</si>
  <si>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</si>
  <si>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</si>
  <si>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</si>
  <si>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</si>
  <si>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</si>
  <si>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</si>
  <si>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</si>
  <si>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</si>
  <si>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</si>
  <si>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</si>
  <si>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</si>
  <si>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</si>
  <si>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</si>
  <si>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</si>
  <si>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</si>
  <si>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</si>
  <si>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</si>
  <si>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</si>
  <si>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</si>
  <si>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</si>
  <si>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</si>
  <si>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</si>
  <si>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</si>
  <si>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</si>
  <si>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</si>
  <si>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</si>
  <si>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</si>
  <si>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</si>
  <si>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</si>
  <si>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</si>
  <si>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</si>
  <si>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</si>
  <si>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</si>
  <si>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</si>
  <si>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</si>
  <si>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</si>
  <si>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</si>
  <si>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</si>
  <si>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</si>
  <si>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</si>
  <si>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</si>
  <si>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</si>
  <si>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</si>
  <si>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</si>
  <si>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</si>
  <si>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</si>
  <si>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</si>
  <si>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</si>
  <si>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</si>
  <si>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</si>
  <si>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</si>
  <si>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</si>
  <si>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</si>
  <si>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</si>
  <si>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</si>
  <si>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</si>
  <si>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</si>
  <si>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</si>
  <si>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</si>
  <si>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</si>
  <si>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</si>
  <si>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</si>
  <si>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</si>
  <si>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</si>
  <si>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</si>
  <si>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</si>
  <si>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</si>
  <si>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</si>
  <si>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</si>
  <si>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</si>
  <si>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</si>
  <si>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</si>
  <si>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</si>
  <si>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</si>
  <si>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</si>
  <si>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</si>
  <si>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</si>
  <si>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</si>
  <si>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</si>
  <si>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</si>
  <si>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</si>
  <si>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</si>
  <si>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</si>
  <si>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</si>
  <si>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</si>
  <si>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</si>
  <si>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</si>
  <si>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</si>
  <si>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</si>
  <si>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</si>
  <si>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</si>
  <si>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</si>
  <si>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</si>
  <si>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</si>
  <si>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</si>
  <si>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</si>
  <si>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</si>
  <si>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</si>
  <si>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</si>
  <si>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</si>
  <si>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</si>
  <si>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</si>
  <si>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</si>
  <si>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</si>
  <si>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</si>
  <si>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</si>
  <si>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</si>
  <si>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</si>
  <si>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</si>
  <si>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</si>
  <si>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</si>
  <si>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</si>
  <si>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</si>
  <si>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</si>
  <si>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</si>
  <si>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</si>
  <si>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</si>
  <si>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</si>
  <si>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</si>
  <si>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</si>
  <si>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</si>
  <si>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</si>
  <si>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</si>
  <si>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</si>
  <si>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</si>
  <si>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</si>
  <si>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</si>
  <si>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</si>
  <si>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</si>
  <si>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</si>
  <si>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</si>
  <si>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</si>
  <si>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</si>
  <si>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</si>
  <si>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</si>
  <si>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</si>
  <si>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</si>
  <si>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</si>
  <si>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</si>
  <si>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</si>
  <si>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</si>
  <si>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</si>
  <si>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</si>
  <si>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</si>
  <si>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</si>
  <si>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</si>
  <si>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</si>
  <si>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</si>
  <si>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</si>
  <si>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</si>
  <si>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</si>
  <si>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</si>
  <si>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</si>
  <si>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</si>
  <si>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</si>
  <si>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</si>
  <si>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</si>
  <si>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</si>
  <si>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</si>
  <si>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</si>
  <si>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</si>
  <si>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</si>
  <si>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</si>
  <si>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</si>
  <si>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</si>
  <si>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</si>
  <si>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</si>
  <si>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</si>
  <si>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</si>
  <si>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</si>
  <si>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</si>
  <si>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</si>
  <si>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</si>
  <si>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</si>
  <si>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</si>
  <si>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</si>
  <si>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</si>
  <si>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</si>
  <si>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</si>
  <si>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</si>
  <si>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</si>
  <si>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</si>
  <si>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</si>
  <si>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</si>
  <si>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</si>
  <si>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</si>
  <si>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</si>
  <si>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</si>
  <si>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</si>
  <si>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</si>
  <si>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</si>
  <si>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</si>
  <si>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</si>
  <si>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</si>
  <si>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</si>
  <si>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</si>
  <si>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</si>
  <si>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</si>
  <si>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</si>
  <si>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</si>
  <si>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</si>
  <si>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</si>
  <si>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</si>
  <si>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</si>
  <si>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</si>
  <si>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</si>
  <si>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</si>
  <si>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</si>
  <si>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</si>
  <si>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</si>
  <si>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</si>
  <si>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</si>
  <si>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</si>
  <si>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</si>
  <si>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</si>
  <si>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</si>
  <si>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</si>
  <si>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</si>
  <si>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</si>
  <si>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</si>
  <si>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</si>
  <si>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</si>
  <si>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</si>
  <si>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</si>
  <si>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</si>
  <si>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</si>
  <si>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</si>
  <si>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</si>
  <si>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</si>
  <si>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</si>
  <si>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</si>
  <si>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</si>
  <si>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</si>
  <si>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</si>
  <si>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</si>
  <si>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</si>
  <si>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</si>
  <si>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</si>
  <si>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</si>
  <si>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</si>
  <si>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</si>
  <si>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</si>
  <si>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</si>
  <si>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</si>
  <si>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</si>
  <si>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</si>
  <si>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</si>
  <si>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</si>
  <si>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</si>
  <si>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</si>
  <si>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</si>
  <si>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</si>
  <si>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</si>
  <si>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</si>
  <si>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</si>
  <si>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</si>
  <si>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</si>
  <si>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</si>
  <si>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</si>
  <si>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</si>
  <si>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</si>
  <si>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</si>
  <si>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</si>
  <si>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</si>
  <si>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</si>
  <si>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</si>
  <si>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</si>
  <si>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</si>
  <si>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</si>
  <si>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</si>
  <si>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</si>
  <si>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</si>
  <si>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</si>
  <si>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</si>
  <si>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</si>
  <si>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</si>
  <si>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</si>
  <si>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</si>
  <si>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</si>
  <si>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</si>
  <si>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</si>
  <si>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</si>
  <si>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</si>
  <si>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</si>
  <si>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</si>
  <si>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</si>
  <si>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</si>
  <si>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</si>
  <si>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</si>
  <si>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</si>
  <si>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</si>
  <si>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</si>
  <si>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</si>
  <si>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</si>
  <si>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</si>
  <si>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</si>
  <si>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</si>
  <si>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</si>
  <si>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</si>
  <si>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</si>
  <si>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</si>
  <si>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</si>
  <si>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</si>
  <si>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</si>
  <si>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</si>
  <si>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</si>
  <si>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</si>
  <si>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</si>
  <si>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</si>
  <si>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</si>
  <si>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</si>
  <si>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</si>
  <si>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</si>
  <si>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</si>
  <si>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</si>
  <si>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</si>
  <si>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</si>
  <si>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</si>
  <si>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</si>
  <si>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</si>
  <si>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</si>
  <si>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</si>
  <si>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</si>
  <si>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</si>
  <si>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</si>
  <si>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</si>
  <si>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</si>
  <si>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</si>
  <si>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</si>
  <si>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</si>
  <si>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</si>
  <si>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</si>
  <si>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</si>
  <si>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</si>
  <si>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</si>
  <si>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</si>
  <si>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</si>
  <si>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</si>
  <si>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</si>
  <si>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</si>
  <si>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</si>
  <si>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</si>
  <si>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</si>
  <si>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</si>
  <si>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</si>
  <si>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</si>
  <si>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</si>
  <si>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</si>
  <si>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</si>
  <si>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</si>
  <si>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</si>
  <si>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</si>
  <si>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</si>
  <si>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</si>
  <si>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</si>
  <si>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</si>
  <si>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</si>
  <si>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</si>
  <si>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</si>
  <si>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</si>
  <si>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</si>
  <si>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</si>
  <si>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</si>
  <si>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</si>
  <si>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</si>
  <si>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</si>
  <si>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</si>
  <si>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</si>
  <si>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</si>
  <si>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</si>
  <si>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</si>
  <si>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</si>
  <si>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</si>
  <si>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</si>
  <si>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</si>
  <si>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</si>
  <si>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</si>
  <si>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</si>
  <si>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</si>
  <si>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</si>
  <si>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</si>
  <si>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</si>
  <si>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</si>
  <si>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</si>
  <si>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</si>
  <si>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</si>
  <si>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</si>
  <si>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</si>
  <si>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</si>
  <si>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</si>
  <si>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</si>
  <si>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</si>
  <si>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</si>
  <si>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</si>
  <si>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</si>
  <si>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</si>
  <si>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</si>
  <si>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</si>
  <si>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</si>
  <si>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</si>
  <si>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</si>
  <si>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</si>
  <si>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</si>
  <si>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</si>
  <si>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</si>
  <si>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</si>
  <si>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</si>
  <si>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</si>
  <si>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</si>
  <si>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</si>
  <si>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</si>
  <si>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</si>
  <si>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</si>
  <si>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</si>
  <si>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</si>
  <si>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</si>
  <si>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</si>
  <si>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</si>
  <si>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</si>
  <si>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</si>
  <si>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</si>
  <si>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</si>
  <si>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</si>
  <si>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</si>
  <si>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</si>
  <si>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</si>
  <si>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</si>
  <si>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</si>
  <si>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</si>
  <si>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</si>
  <si>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</si>
  <si>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</si>
  <si>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</si>
  <si>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</si>
  <si>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</si>
  <si>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</si>
  <si>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</si>
  <si>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</si>
  <si>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</si>
  <si>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</si>
  <si>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</si>
  <si>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</si>
  <si>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</si>
  <si>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</si>
  <si>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</si>
  <si>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</si>
  <si>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</si>
  <si>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</si>
  <si>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</si>
  <si>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</si>
  <si>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</si>
  <si>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</si>
  <si>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</si>
  <si>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</si>
  <si>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</si>
  <si>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</si>
  <si>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</si>
  <si>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</si>
  <si>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</si>
  <si>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</si>
  <si>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</si>
  <si>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</si>
  <si>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</si>
  <si>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</si>
  <si>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</si>
  <si>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</si>
  <si>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</si>
  <si>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</si>
  <si>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</si>
  <si>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</si>
  <si>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</si>
  <si>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</si>
  <si>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</si>
  <si>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</si>
  <si>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</si>
  <si>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</si>
  <si>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</si>
  <si>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</si>
  <si>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</si>
  <si>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</si>
  <si>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</si>
  <si>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</si>
  <si>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</si>
  <si>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</si>
  <si>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</si>
  <si>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</si>
  <si>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</si>
  <si>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</si>
  <si>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</si>
  <si>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</si>
  <si>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</si>
  <si>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</si>
  <si>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</si>
  <si>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</si>
  <si>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</si>
  <si>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</si>
  <si>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</si>
  <si>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</si>
  <si>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</si>
  <si>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</si>
  <si>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</si>
  <si>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</si>
  <si>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</si>
  <si>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</si>
  <si>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</si>
  <si>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</si>
  <si>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</si>
  <si>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</si>
  <si>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</si>
  <si>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</si>
  <si>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</si>
  <si>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</si>
  <si>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</si>
  <si>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</si>
  <si>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</si>
  <si>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</si>
  <si>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</si>
  <si>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</si>
  <si>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</si>
  <si>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</si>
  <si>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</si>
  <si>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</si>
  <si>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</si>
  <si>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</si>
  <si>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</si>
  <si>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</si>
  <si>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</si>
  <si>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</si>
  <si>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</si>
  <si>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</si>
  <si>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</si>
  <si>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</si>
  <si>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</si>
  <si>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</si>
  <si>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</si>
  <si>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</si>
  <si>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</si>
  <si>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</si>
  <si>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</si>
  <si>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</si>
  <si>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</si>
  <si>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</si>
  <si>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</si>
  <si>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</si>
  <si>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</si>
  <si>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</si>
  <si>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</si>
  <si>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</si>
  <si>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</si>
  <si>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</si>
  <si>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</si>
  <si>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</si>
  <si>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</si>
  <si>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</si>
  <si>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</si>
  <si>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</si>
  <si>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</si>
  <si>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</si>
  <si>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</si>
  <si>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</si>
  <si>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</si>
  <si>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</si>
  <si>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</si>
  <si>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</si>
  <si>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</si>
  <si>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</si>
  <si>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</si>
  <si>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</si>
  <si>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</si>
  <si>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</si>
  <si>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</si>
  <si>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</si>
  <si>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</si>
  <si>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</si>
  <si>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</si>
  <si>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</si>
  <si>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</si>
  <si>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</si>
  <si>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</si>
  <si>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</si>
  <si>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</si>
  <si>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</si>
  <si>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</si>
  <si>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</si>
  <si>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</si>
  <si>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</si>
  <si>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</si>
  <si>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</si>
  <si>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</si>
  <si>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</si>
  <si>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</si>
  <si>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</si>
  <si>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</si>
  <si>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</si>
  <si>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</si>
  <si>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</si>
  <si>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</si>
  <si>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</si>
  <si>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</si>
  <si>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</si>
  <si>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</si>
  <si>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</si>
  <si>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</si>
  <si>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</si>
  <si>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</si>
  <si>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</si>
  <si>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</si>
  <si>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</si>
  <si>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</si>
  <si>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</si>
  <si>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</si>
  <si>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</si>
  <si>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</si>
  <si>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</si>
  <si>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</si>
  <si>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</si>
  <si>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</si>
  <si>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</si>
  <si>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</si>
  <si>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</si>
  <si>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</si>
  <si>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</si>
  <si>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</si>
  <si>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</si>
  <si>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</si>
  <si>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</si>
  <si>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</si>
  <si>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</si>
  <si>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</si>
  <si>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</si>
  <si>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</si>
  <si>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</si>
  <si>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</si>
  <si>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</si>
  <si>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</si>
  <si>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</si>
  <si>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</si>
  <si>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</si>
  <si>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</si>
  <si>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</si>
  <si>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</si>
  <si>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</si>
  <si>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</si>
  <si>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</si>
  <si>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</si>
  <si>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</si>
  <si>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</si>
  <si>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</si>
  <si>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</si>
  <si>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</si>
  <si>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</si>
  <si>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</si>
  <si>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</si>
  <si>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</si>
  <si>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</si>
  <si>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</si>
  <si>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</si>
  <si>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</si>
  <si>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</si>
  <si>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</si>
  <si>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</si>
  <si>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</si>
  <si>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</si>
  <si>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</si>
  <si>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</si>
  <si>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</si>
  <si>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</si>
  <si>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</si>
  <si>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</si>
  <si>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</si>
  <si>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</si>
  <si>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</si>
  <si>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</si>
  <si>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</si>
  <si>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</si>
  <si>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</si>
  <si>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</si>
  <si>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</si>
  <si>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</si>
  <si>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</si>
  <si>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</si>
  <si>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</si>
  <si>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</si>
  <si>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</si>
  <si>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</si>
  <si>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</si>
  <si>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</si>
  <si>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</si>
  <si>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</si>
  <si>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</si>
  <si>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</si>
  <si>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</si>
  <si>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</si>
  <si>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</si>
  <si>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</si>
  <si>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</si>
  <si>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</si>
  <si>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</si>
  <si>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</si>
  <si>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</si>
  <si>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</si>
  <si>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</si>
  <si>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</si>
  <si>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</si>
  <si>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</si>
  <si>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</si>
  <si>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</si>
  <si>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</si>
  <si>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</si>
  <si>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</si>
  <si>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</si>
  <si>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</si>
  <si>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</si>
  <si>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</si>
  <si>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</si>
  <si>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</si>
  <si>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</si>
  <si>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</si>
  <si>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</si>
  <si>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</si>
  <si>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</si>
  <si>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</si>
  <si>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</si>
  <si>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</si>
  <si>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</si>
  <si>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</si>
  <si>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</si>
  <si>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</si>
  <si>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</si>
  <si>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</si>
  <si>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</si>
  <si>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</si>
  <si>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</si>
  <si>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</si>
  <si>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</si>
  <si>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</si>
  <si>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</si>
  <si>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</si>
  <si>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</si>
  <si>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</si>
  <si>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</si>
  <si>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</si>
  <si>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</si>
  <si>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</si>
  <si>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</si>
  <si>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</si>
  <si>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</si>
  <si>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</si>
  <si>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</si>
  <si>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</si>
  <si>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</si>
  <si>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</si>
  <si>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</si>
  <si>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</si>
  <si>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</si>
  <si>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</si>
  <si>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</si>
  <si>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</si>
  <si>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</si>
  <si>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</si>
  <si>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</si>
  <si>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</si>
  <si>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</si>
  <si>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</si>
  <si>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</si>
  <si>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</si>
  <si>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</si>
  <si>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</si>
  <si>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</si>
  <si>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</si>
  <si>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</si>
  <si>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</si>
  <si>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</si>
  <si>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</si>
  <si>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</si>
  <si>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</si>
  <si>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</si>
  <si>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</si>
  <si>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</si>
  <si>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</si>
  <si>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</si>
  <si>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</si>
  <si>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</si>
  <si>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</si>
  <si>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</si>
  <si>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</si>
  <si>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</si>
  <si>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</si>
  <si>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</si>
  <si>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</si>
  <si>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</si>
  <si>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</si>
  <si>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</si>
  <si>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</si>
  <si>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</si>
  <si>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</si>
  <si>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</si>
  <si>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</si>
  <si>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</si>
  <si>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</si>
  <si>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</si>
  <si>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</si>
  <si>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</si>
  <si>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</si>
  <si>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</si>
  <si>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</si>
  <si>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</si>
  <si>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</si>
  <si>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</si>
  <si>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</si>
  <si>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</si>
  <si>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</si>
  <si>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</si>
  <si>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</si>
  <si>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</si>
  <si>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</si>
  <si>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</si>
  <si>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</si>
  <si>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</si>
  <si>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</si>
  <si>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</si>
  <si>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</si>
  <si>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</si>
  <si>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</si>
  <si>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</si>
  <si>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</si>
  <si>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</si>
  <si>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</si>
  <si>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</si>
  <si>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</si>
  <si>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</si>
  <si>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</si>
  <si>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</si>
  <si>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</si>
  <si>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</si>
  <si>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</si>
  <si>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</si>
  <si>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</si>
  <si>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</si>
  <si>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</si>
  <si>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</si>
  <si>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</si>
  <si>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</si>
  <si>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</si>
  <si>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</si>
  <si>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</si>
  <si>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</si>
  <si>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</si>
  <si>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</si>
  <si>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</si>
  <si>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</si>
  <si>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</si>
  <si>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</si>
  <si>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</si>
  <si>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</si>
  <si>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</si>
  <si>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</si>
  <si>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</si>
  <si>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</si>
  <si>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</si>
  <si>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</si>
  <si>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</si>
  <si>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</si>
  <si>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</si>
  <si>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</si>
  <si>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</si>
  <si>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</si>
  <si>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</si>
  <si>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</si>
  <si>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</si>
  <si>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</si>
  <si>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</si>
  <si>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</si>
  <si>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</si>
  <si>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</si>
  <si>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</si>
  <si>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</si>
  <si>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</si>
  <si>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</si>
  <si>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</si>
  <si>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</si>
  <si>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</si>
  <si>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</si>
  <si>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</si>
  <si>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</si>
  <si>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</si>
  <si>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</si>
  <si>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</si>
  <si>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</si>
  <si>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</si>
  <si>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</si>
  <si>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</si>
  <si>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</si>
  <si>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</si>
  <si>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</si>
  <si>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</si>
  <si>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</si>
  <si>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</si>
  <si>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</si>
  <si>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</si>
  <si>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</si>
  <si>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</si>
  <si>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</si>
  <si>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</si>
  <si>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</si>
  <si>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</si>
  <si>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</si>
  <si>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</si>
  <si>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</si>
  <si>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</si>
  <si>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</si>
  <si>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</si>
  <si>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</si>
  <si>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</si>
  <si>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</si>
  <si>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</si>
  <si>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</si>
  <si>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</si>
  <si>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</si>
  <si>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</si>
  <si>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</si>
  <si>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</si>
  <si>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</si>
  <si>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</si>
  <si>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</si>
  <si>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</si>
  <si>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</si>
  <si>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</si>
  <si>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</si>
  <si>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</si>
  <si>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</si>
  <si>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</si>
  <si>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</si>
  <si>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</si>
  <si>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</si>
  <si>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</si>
  <si>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</si>
  <si>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</si>
  <si>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</si>
  <si>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</si>
  <si>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</si>
  <si>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</si>
  <si>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</si>
  <si>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</si>
  <si>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</si>
  <si>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</si>
  <si>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</si>
  <si>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</si>
  <si>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</si>
  <si>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</si>
  <si>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</si>
  <si>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</si>
  <si>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</si>
  <si>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</si>
  <si>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</si>
  <si>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</si>
  <si>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</si>
  <si>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</si>
  <si>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</si>
  <si>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</si>
  <si>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</si>
  <si>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</si>
  <si>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</si>
  <si>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</si>
  <si>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</si>
  <si>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</si>
  <si>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</si>
  <si>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</si>
  <si>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</si>
  <si>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</si>
  <si>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</si>
  <si>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</si>
  <si>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</si>
  <si>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</si>
  <si>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</si>
  <si>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</si>
  <si>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</si>
  <si>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</si>
  <si>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</si>
  <si>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</si>
  <si>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</si>
  <si>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</si>
  <si>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</si>
  <si>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</si>
  <si>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</si>
  <si>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</si>
  <si>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</si>
  <si>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</si>
  <si>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</si>
  <si>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</si>
  <si>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</si>
  <si>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</si>
  <si>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</si>
  <si>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</si>
  <si>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</si>
  <si>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</si>
  <si>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</si>
  <si>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</si>
  <si>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</si>
  <si>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</si>
  <si>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</si>
  <si>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</si>
  <si>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</si>
  <si>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</si>
  <si>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</si>
  <si>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</si>
  <si>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</si>
  <si>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</si>
  <si>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</si>
  <si>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</si>
  <si>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</si>
  <si>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</si>
  <si>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</si>
  <si>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</si>
  <si>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</si>
  <si>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</si>
  <si>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</si>
  <si>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</si>
  <si>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</si>
  <si>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</si>
  <si>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</si>
  <si>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</si>
  <si>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</si>
  <si>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</si>
  <si>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</si>
  <si>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</si>
  <si>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</si>
  <si>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</si>
  <si>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</si>
  <si>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</si>
  <si>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</si>
  <si>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</si>
  <si>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</si>
  <si>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</si>
  <si>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</si>
  <si>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</si>
  <si>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</si>
  <si>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</si>
  <si>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</si>
  <si>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</si>
  <si>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</si>
  <si>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</si>
  <si>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</si>
  <si>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</si>
  <si>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</si>
  <si>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</si>
  <si>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</si>
  <si>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</si>
  <si>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</si>
  <si>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</si>
  <si>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</si>
  <si>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</si>
  <si>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</si>
  <si>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</si>
  <si>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</si>
  <si>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</si>
  <si>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</si>
  <si>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</si>
  <si>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</si>
  <si>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</si>
  <si>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</si>
  <si>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</si>
  <si>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</si>
  <si>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</si>
  <si>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</si>
  <si>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</si>
  <si>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</si>
  <si>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</si>
  <si>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</si>
  <si>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</si>
  <si>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</si>
  <si>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</si>
  <si>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</si>
  <si>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</si>
  <si>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</si>
  <si>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</si>
  <si>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</si>
  <si>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</si>
  <si>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</si>
  <si>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</si>
  <si>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</si>
  <si>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</si>
  <si>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</si>
  <si>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</si>
  <si>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</si>
  <si>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</si>
  <si>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</si>
  <si>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</si>
  <si>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</si>
  <si>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</si>
  <si>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</si>
  <si>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</si>
  <si>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</si>
  <si>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</si>
  <si>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</si>
  <si>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</si>
  <si>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</si>
  <si>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</si>
  <si>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</si>
  <si>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</si>
  <si>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</si>
  <si>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</si>
  <si>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</si>
  <si>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</si>
  <si>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</si>
  <si>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</si>
  <si>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</si>
  <si>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</si>
  <si>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</si>
  <si>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</si>
  <si>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</si>
  <si>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</si>
  <si>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</si>
  <si>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</si>
  <si>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</si>
  <si>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</si>
  <si>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</si>
  <si>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</si>
  <si>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</si>
  <si>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</si>
  <si>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</si>
  <si>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</si>
  <si>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</si>
  <si>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</si>
  <si>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</si>
  <si>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</si>
  <si>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</si>
  <si>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</si>
  <si>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</si>
  <si>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</si>
  <si>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</si>
  <si>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</si>
  <si>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</si>
  <si>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</si>
  <si>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</si>
  <si>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</si>
  <si>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</si>
  <si>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</si>
  <si>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</si>
  <si>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</si>
  <si>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</si>
  <si>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</si>
  <si>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</si>
  <si>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</si>
  <si>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</si>
  <si>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</si>
  <si>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</si>
  <si>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</si>
  <si>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</si>
  <si>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</si>
  <si>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</si>
  <si>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</si>
  <si>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</si>
  <si>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</si>
  <si>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</si>
  <si>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</si>
  <si>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</si>
  <si>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</si>
  <si>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</si>
  <si>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</si>
  <si>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</si>
  <si>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</si>
  <si>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</si>
  <si>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</si>
  <si>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</si>
  <si>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</si>
  <si>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</si>
  <si>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</si>
  <si>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</si>
  <si>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</si>
  <si>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</si>
  <si>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</si>
  <si>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</si>
  <si>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</si>
  <si>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</si>
  <si>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</si>
  <si>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</si>
  <si>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</si>
  <si>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</si>
  <si>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</si>
  <si>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</si>
  <si>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</si>
  <si>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</si>
  <si>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</si>
  <si>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</si>
  <si>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</si>
  <si>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</si>
  <si>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</si>
  <si>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</si>
  <si>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</si>
  <si>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</si>
  <si>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</si>
  <si>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</si>
  <si>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</si>
  <si>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</si>
  <si>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</si>
  <si>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</si>
  <si>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</si>
  <si>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</si>
  <si>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</si>
  <si>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</si>
  <si>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</si>
  <si>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</si>
  <si>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</si>
  <si>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</si>
  <si>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</si>
  <si>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</si>
  <si>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</si>
  <si>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</si>
  <si>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</si>
  <si>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</si>
  <si>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</si>
  <si>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</si>
  <si>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</si>
  <si>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</si>
  <si>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</si>
  <si>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</si>
  <si>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</si>
  <si>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</si>
  <si>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</si>
  <si>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</si>
  <si>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</si>
  <si>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</si>
  <si>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</si>
  <si>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</si>
  <si>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</si>
  <si>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</si>
  <si>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</si>
  <si>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</si>
  <si>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</si>
  <si>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</si>
  <si>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</si>
  <si>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</si>
  <si>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</si>
  <si>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</si>
  <si>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</si>
  <si>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</si>
  <si>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</si>
  <si>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</si>
  <si>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</si>
  <si>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</si>
  <si>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</si>
  <si>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</si>
  <si>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</si>
  <si>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</si>
  <si>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</si>
  <si>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</si>
  <si>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</si>
  <si>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</si>
  <si>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</si>
  <si>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</si>
  <si>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</si>
  <si>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</si>
  <si>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</si>
  <si>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</si>
  <si>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</si>
  <si>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</si>
  <si>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</si>
  <si>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</si>
  <si>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</si>
  <si>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</si>
  <si>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</si>
  <si>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</si>
  <si>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</si>
  <si>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</si>
  <si>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</si>
  <si>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</si>
  <si>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</si>
  <si>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</si>
  <si>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</si>
  <si>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</si>
  <si>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</si>
  <si>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</si>
  <si>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</si>
  <si>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</si>
  <si>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</si>
  <si>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</si>
  <si>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</si>
  <si>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</si>
  <si>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</si>
  <si>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</si>
  <si>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</si>
  <si>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</si>
  <si>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</si>
  <si>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</si>
  <si>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</si>
  <si>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</si>
  <si>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</si>
  <si>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</si>
  <si>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</si>
  <si>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</si>
  <si>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</si>
  <si>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</si>
  <si>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</si>
  <si>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</si>
  <si>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</si>
  <si>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</si>
  <si>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</si>
  <si>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</si>
  <si>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</si>
  <si>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</si>
  <si>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</si>
  <si>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</si>
  <si>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</si>
  <si>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</si>
  <si>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</si>
  <si>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</si>
  <si>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</si>
  <si>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</si>
  <si>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</si>
  <si>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</si>
  <si>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</si>
  <si>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</si>
  <si>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</si>
  <si>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</si>
  <si>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</si>
  <si>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</si>
  <si>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</si>
  <si>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</si>
  <si>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</si>
  <si>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</si>
  <si>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</si>
  <si>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</si>
  <si>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</si>
  <si>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</si>
  <si>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</si>
  <si>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</si>
  <si>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</si>
  <si>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</si>
  <si>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</si>
  <si>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</si>
  <si>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</si>
  <si>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</si>
  <si>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</si>
  <si>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</si>
  <si>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</si>
  <si>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</si>
  <si>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</si>
  <si>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</si>
  <si>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</si>
  <si>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</si>
  <si>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</si>
  <si>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</si>
  <si>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</si>
  <si>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</si>
  <si>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</si>
  <si>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</si>
  <si>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</si>
  <si>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</si>
  <si>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</si>
  <si>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</si>
  <si>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</si>
  <si>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</si>
  <si>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</si>
  <si>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</si>
  <si>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</si>
  <si>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</si>
  <si>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</si>
  <si>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</si>
  <si>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</si>
  <si>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</si>
  <si>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</si>
  <si>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</si>
  <si>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</si>
  <si>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</si>
  <si>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</si>
  <si>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</si>
  <si>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</si>
  <si>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</si>
  <si>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</si>
  <si>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</si>
  <si>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</si>
  <si>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</si>
  <si>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</si>
  <si>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</si>
  <si>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</si>
  <si>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</si>
  <si>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</si>
  <si>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</si>
  <si>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</si>
  <si>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</si>
  <si>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</si>
  <si>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</si>
  <si>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</si>
  <si>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</si>
  <si>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</si>
  <si>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</si>
  <si>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</si>
  <si>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</si>
  <si>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</si>
  <si>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</si>
  <si>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</si>
  <si>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</si>
  <si>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</si>
  <si>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</si>
  <si>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</si>
  <si>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</si>
  <si>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</si>
  <si>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</si>
  <si>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</si>
  <si>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</si>
  <si>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</si>
  <si>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</si>
  <si>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</si>
  <si>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</si>
  <si>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</si>
  <si>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</si>
  <si>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</si>
  <si>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</si>
  <si>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</si>
  <si>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</si>
  <si>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</si>
  <si>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</si>
  <si>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</si>
  <si>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</si>
  <si>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</si>
  <si>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</si>
  <si>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</si>
  <si>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</si>
  <si>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</si>
  <si>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</si>
  <si>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</si>
  <si>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</si>
  <si>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</si>
  <si>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</si>
  <si>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</si>
  <si>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</si>
  <si>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</si>
  <si>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</si>
  <si>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</si>
  <si>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</si>
  <si>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</si>
  <si>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</si>
  <si>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</si>
  <si>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</si>
  <si>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</si>
  <si>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</si>
  <si>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</si>
  <si>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</si>
  <si>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</si>
  <si>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</si>
  <si>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</si>
  <si>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</si>
  <si>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</si>
  <si>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</si>
  <si>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</si>
  <si>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</si>
  <si>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</si>
  <si>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</si>
  <si>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</si>
  <si>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</si>
  <si>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</si>
  <si>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</si>
  <si>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</si>
  <si>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</si>
  <si>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</si>
  <si>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</si>
  <si>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</si>
  <si>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</si>
  <si>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</si>
  <si>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</si>
  <si>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</si>
  <si>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</si>
  <si>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</si>
  <si>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</si>
  <si>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</si>
  <si>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</si>
  <si>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</si>
  <si>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</si>
  <si>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</si>
  <si>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</si>
  <si>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</si>
  <si>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</si>
  <si>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</si>
  <si>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</si>
  <si>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</si>
  <si>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</si>
  <si>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</si>
  <si>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</si>
  <si>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</si>
  <si>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</si>
  <si>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</si>
  <si>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</si>
  <si>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</si>
  <si>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</si>
  <si>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</si>
  <si>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</si>
  <si>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</si>
  <si>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</si>
  <si>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</si>
  <si>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</si>
  <si>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</si>
  <si>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</si>
  <si>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</si>
  <si>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</si>
  <si>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</si>
  <si>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</si>
  <si>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</si>
  <si>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</si>
  <si>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</si>
  <si>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</si>
  <si>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</si>
  <si>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</si>
  <si>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</si>
  <si>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</si>
  <si>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</si>
  <si>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</si>
  <si>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</si>
  <si>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</si>
  <si>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</si>
  <si>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</si>
  <si>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</si>
  <si>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</si>
  <si>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</si>
  <si>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</si>
  <si>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</si>
  <si>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</si>
  <si>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</si>
  <si>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</si>
  <si>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</si>
  <si>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</si>
  <si>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</si>
  <si>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</si>
  <si>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</si>
  <si>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</si>
  <si>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</si>
  <si>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</si>
  <si>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</si>
  <si>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</si>
  <si>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</si>
  <si>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</si>
  <si>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</si>
  <si>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</si>
  <si>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</si>
  <si>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</si>
  <si>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</si>
  <si>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</si>
  <si>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</si>
  <si>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</si>
  <si>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</si>
  <si>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</si>
  <si>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</si>
  <si>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</si>
  <si>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</si>
  <si>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</si>
  <si>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</si>
  <si>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</si>
  <si>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</si>
  <si>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</si>
  <si>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</si>
  <si>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</si>
  <si>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</si>
  <si>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</si>
  <si>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</si>
  <si>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</si>
  <si>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</si>
  <si>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</si>
  <si>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</si>
  <si>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</si>
  <si>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</si>
  <si>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</si>
  <si>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</si>
  <si>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</si>
  <si>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</si>
  <si>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</si>
  <si>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</si>
  <si>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</si>
  <si>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</si>
  <si>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</si>
  <si>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</si>
  <si>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</si>
  <si>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</si>
  <si>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</si>
  <si>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</si>
  <si>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</si>
  <si>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</si>
  <si>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</si>
  <si>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</si>
  <si>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</si>
  <si>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</si>
  <si>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</si>
  <si>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</si>
  <si>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</si>
  <si>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</si>
  <si>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</si>
  <si>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</si>
  <si>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</si>
  <si>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</si>
  <si>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</si>
  <si>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</si>
  <si>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</si>
  <si>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</si>
  <si>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</si>
  <si>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</si>
  <si>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</si>
  <si>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</si>
  <si>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</si>
  <si>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</si>
  <si>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</si>
  <si>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</si>
  <si>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</si>
  <si>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</si>
  <si>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</si>
  <si>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</si>
  <si>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</si>
  <si>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</si>
  <si>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</si>
  <si>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</si>
  <si>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</si>
  <si>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</si>
  <si>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</si>
  <si>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</si>
  <si>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</si>
  <si>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</si>
  <si>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</si>
  <si>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</si>
  <si>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</si>
  <si>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</si>
  <si>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</si>
  <si>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</si>
  <si>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</si>
  <si>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</si>
  <si>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</si>
  <si>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</si>
  <si>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</si>
  <si>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</si>
  <si>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</si>
  <si>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</si>
  <si>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</si>
  <si>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</si>
  <si>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</si>
  <si>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</si>
  <si>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</si>
  <si>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</si>
  <si>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</si>
  <si>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</si>
  <si>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</si>
  <si>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</si>
  <si>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</si>
  <si>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</si>
  <si>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</si>
  <si>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</si>
  <si>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</si>
  <si>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</si>
  <si>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</si>
  <si>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</si>
  <si>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</si>
  <si>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</si>
  <si>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</si>
  <si>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</si>
  <si>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</si>
  <si>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</si>
  <si>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</si>
  <si>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</si>
  <si>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</si>
  <si>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</si>
  <si>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</si>
  <si>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</si>
  <si>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</si>
  <si>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</si>
  <si>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</si>
  <si>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</si>
  <si>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</si>
  <si>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</si>
  <si>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</si>
  <si>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</si>
  <si>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</si>
  <si>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</si>
  <si>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</si>
  <si>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</si>
  <si>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</si>
  <si>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</si>
  <si>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</si>
  <si>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</si>
  <si>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</si>
  <si>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</si>
  <si>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</si>
  <si>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</si>
  <si>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</si>
  <si>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</si>
  <si>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</si>
  <si>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</si>
  <si>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</si>
  <si>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</si>
  <si>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</si>
  <si>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</si>
  <si>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</si>
  <si>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</si>
  <si>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</si>
  <si>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</si>
  <si>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</si>
  <si>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</si>
  <si>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</si>
  <si>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</si>
  <si>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</si>
  <si>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</si>
  <si>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</si>
  <si>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</si>
  <si>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</si>
  <si>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</si>
  <si>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</si>
  <si>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</si>
  <si>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</si>
  <si>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</si>
  <si>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</si>
  <si>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</si>
  <si>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</si>
  <si>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</si>
  <si>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</si>
  <si>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</si>
  <si>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</si>
  <si>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</si>
  <si>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</si>
  <si>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</si>
  <si>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</si>
  <si>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</si>
  <si>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</si>
  <si>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</si>
  <si>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</si>
  <si>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</si>
  <si>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</si>
  <si>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</si>
  <si>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</si>
  <si>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</si>
  <si>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</si>
  <si>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</si>
  <si>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</si>
  <si>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</si>
  <si>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</si>
  <si>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</si>
  <si>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</si>
  <si>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</si>
  <si>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</si>
  <si>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</si>
  <si>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</si>
  <si>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</si>
  <si>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</si>
  <si>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</si>
  <si>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</si>
  <si>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</si>
  <si>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</si>
  <si>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</si>
  <si>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</si>
  <si>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</si>
  <si>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</si>
  <si>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</si>
  <si>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</si>
  <si>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</si>
  <si>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</si>
  <si>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</si>
  <si>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</si>
  <si>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</si>
  <si>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</si>
  <si>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</si>
  <si>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</si>
  <si>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</si>
  <si>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</si>
  <si>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</si>
  <si>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</si>
  <si>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</si>
  <si>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</si>
  <si>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</si>
  <si>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</si>
  <si>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</si>
  <si>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</si>
  <si>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</si>
  <si>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</si>
  <si>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</si>
  <si>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</si>
  <si>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</si>
  <si>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</si>
  <si>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</si>
  <si>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</si>
  <si>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</si>
  <si>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</si>
  <si>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</si>
  <si>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</si>
  <si>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</si>
  <si>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</si>
  <si>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</si>
  <si>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</si>
  <si>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</si>
  <si>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</si>
  <si>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</si>
  <si>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</si>
  <si>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</si>
  <si>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</si>
  <si>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</si>
  <si>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</si>
  <si>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</si>
  <si>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</si>
  <si>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</si>
  <si>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</si>
  <si>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</si>
  <si>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</si>
  <si>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</si>
  <si>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</si>
  <si>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</si>
  <si>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</si>
  <si>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</si>
  <si>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</si>
  <si>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</si>
  <si>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</si>
  <si>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</si>
  <si>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</si>
  <si>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</si>
  <si>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</si>
  <si>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</si>
  <si>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</si>
  <si>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</si>
  <si>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</si>
  <si>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</si>
  <si>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</si>
  <si>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</si>
  <si>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</si>
  <si>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</si>
  <si>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</si>
  <si>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</si>
  <si>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</si>
  <si>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</si>
  <si>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</si>
  <si>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</si>
  <si>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</si>
  <si>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</si>
  <si>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</si>
  <si>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</si>
  <si>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</si>
  <si>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</si>
  <si>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</si>
  <si>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</si>
  <si>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</si>
  <si>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</si>
  <si>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</si>
  <si>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</si>
  <si>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</si>
  <si>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</si>
  <si>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</si>
  <si>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</si>
  <si>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</si>
  <si>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</si>
  <si>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</si>
  <si>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</si>
  <si>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</si>
  <si>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</si>
  <si>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</si>
  <si>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</si>
  <si>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</si>
  <si>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</si>
  <si>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</si>
  <si>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</si>
  <si>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</si>
  <si>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</si>
  <si>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</si>
  <si>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</si>
  <si>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</si>
  <si>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</si>
  <si>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</si>
  <si>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</si>
  <si>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</si>
  <si>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</si>
  <si>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</si>
  <si>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</si>
  <si>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</si>
  <si>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</si>
  <si>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</si>
  <si>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</si>
  <si>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</si>
  <si>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</si>
  <si>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</si>
  <si>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</si>
  <si>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</si>
  <si>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</si>
  <si>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</si>
  <si>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</si>
  <si>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</si>
  <si>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</si>
  <si>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</si>
  <si>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</si>
  <si>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</si>
  <si>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</si>
  <si>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</si>
  <si>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</si>
  <si>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</si>
  <si>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</si>
  <si>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</si>
  <si>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</si>
  <si>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</si>
  <si>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</si>
  <si>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</si>
  <si>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</si>
  <si>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</si>
  <si>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</si>
  <si>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</si>
  <si>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</si>
  <si>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</si>
  <si>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</si>
  <si>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</si>
  <si>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</si>
  <si>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</si>
  <si>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</si>
  <si>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</si>
  <si>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</si>
  <si>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</si>
  <si>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</si>
  <si>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</si>
  <si>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</si>
  <si>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</si>
  <si>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</si>
  <si>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</si>
  <si>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</si>
  <si>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</si>
  <si>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</si>
  <si>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</si>
  <si>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</si>
  <si>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</si>
  <si>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</si>
  <si>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</si>
  <si>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</si>
  <si>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</si>
  <si>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</si>
  <si>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</si>
  <si>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</si>
  <si>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</si>
  <si>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</si>
  <si>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</si>
  <si>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</si>
  <si>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</si>
  <si>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</si>
  <si>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</si>
  <si>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</si>
  <si>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</si>
  <si>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</si>
  <si>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</si>
  <si>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</si>
  <si>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</si>
  <si>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</si>
  <si>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</si>
  <si>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</si>
  <si>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</si>
  <si>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</si>
  <si>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</si>
  <si>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</si>
  <si>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</si>
  <si>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</si>
  <si>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</si>
  <si>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</si>
  <si>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</si>
  <si>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</si>
  <si>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</si>
  <si>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</si>
  <si>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</si>
  <si>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</si>
  <si>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</si>
  <si>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</si>
  <si>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</si>
  <si>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</si>
  <si>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</si>
  <si>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</si>
  <si>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</si>
  <si>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</si>
  <si>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</si>
  <si>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</si>
  <si>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</si>
  <si>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</si>
  <si>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</si>
  <si>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</si>
  <si>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</si>
  <si>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</si>
  <si>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</si>
  <si>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</si>
  <si>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</si>
  <si>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</si>
  <si>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</si>
  <si>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</si>
  <si>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</si>
  <si>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</si>
  <si>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</si>
  <si>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</si>
  <si>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</si>
  <si>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</si>
  <si>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</si>
  <si>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</si>
  <si>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</si>
  <si>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</si>
  <si>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</si>
  <si>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</si>
  <si>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</si>
  <si>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</si>
  <si>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</si>
  <si>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</si>
  <si>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</si>
  <si>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</si>
  <si>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</si>
  <si>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</si>
  <si>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</si>
  <si>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</si>
  <si>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</si>
  <si>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</si>
  <si>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</si>
  <si>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</si>
  <si>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</si>
  <si>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</si>
  <si>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</si>
  <si>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</si>
  <si>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</si>
  <si>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</si>
  <si>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</si>
  <si>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</si>
  <si>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</si>
  <si>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</si>
  <si>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</si>
  <si>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</si>
  <si>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</si>
  <si>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</si>
  <si>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</si>
  <si>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</si>
  <si>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</si>
  <si>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</si>
  <si>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</si>
  <si>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</si>
  <si>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</si>
  <si>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</si>
  <si>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</si>
  <si>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</si>
  <si>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</si>
  <si>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</si>
  <si>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</si>
  <si>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</si>
  <si>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</si>
  <si>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</si>
  <si>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</si>
  <si>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</si>
  <si>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</si>
  <si>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</si>
  <si>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</si>
  <si>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</si>
  <si>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</si>
  <si>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</si>
  <si>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</si>
  <si>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</si>
  <si>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</si>
  <si>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</si>
  <si>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</si>
  <si>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</si>
  <si>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</si>
  <si>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</si>
  <si>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</si>
  <si>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</si>
  <si>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</si>
  <si>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</si>
  <si>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</si>
  <si>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</si>
  <si>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</si>
  <si>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</si>
  <si>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</si>
  <si>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</si>
  <si>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</si>
  <si>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</si>
  <si>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</si>
  <si>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</si>
  <si>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</si>
  <si>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</si>
  <si>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</si>
  <si>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</si>
  <si>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</si>
  <si>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</si>
  <si>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</si>
  <si>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</si>
  <si>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</si>
  <si>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</si>
  <si>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</si>
  <si>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</si>
  <si>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</si>
  <si>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</si>
  <si>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</si>
  <si>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</si>
  <si>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</si>
  <si>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</si>
  <si>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</si>
  <si>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</si>
  <si>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</si>
  <si>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</si>
  <si>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</si>
  <si>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</si>
  <si>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</si>
  <si>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</si>
  <si>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</si>
  <si>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</si>
  <si>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</si>
  <si>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</si>
  <si>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</si>
  <si>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</si>
  <si>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</si>
  <si>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</si>
  <si>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</si>
  <si>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</si>
  <si>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</si>
  <si>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</si>
  <si>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</si>
  <si>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</si>
  <si>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</si>
  <si>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</si>
  <si>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</si>
  <si>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</si>
  <si>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</si>
  <si>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</si>
  <si>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</si>
  <si>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</si>
  <si>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</si>
  <si>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</si>
  <si>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</si>
  <si>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</si>
  <si>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</si>
  <si>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</si>
  <si>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</si>
  <si>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</si>
  <si>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</si>
  <si>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</si>
  <si>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</si>
  <si>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</si>
  <si>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</si>
  <si>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</si>
  <si>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</si>
  <si>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</si>
  <si>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</si>
  <si>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</si>
  <si>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</si>
  <si>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</si>
  <si>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</si>
  <si>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</si>
  <si>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</si>
  <si>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</si>
  <si>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</si>
  <si>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</si>
  <si>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</si>
  <si>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</si>
  <si>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</si>
  <si>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</si>
  <si>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</si>
  <si>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</si>
  <si>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</si>
  <si>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</si>
  <si>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</si>
  <si>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</si>
  <si>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</si>
  <si>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</si>
  <si>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</si>
  <si>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</si>
  <si>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</si>
  <si>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</si>
  <si>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</si>
  <si>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</si>
  <si>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</si>
  <si>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</si>
  <si>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</si>
  <si>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</si>
  <si>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</si>
  <si>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</si>
  <si>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</si>
  <si>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</si>
  <si>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</si>
  <si>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</si>
  <si>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</si>
  <si>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</si>
  <si>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</si>
  <si>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</si>
  <si>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</si>
  <si>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</si>
  <si>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</si>
  <si>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</si>
  <si>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</si>
  <si>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</si>
  <si>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</si>
  <si>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</si>
  <si>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</si>
  <si>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</si>
  <si>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</si>
  <si>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</si>
  <si>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</si>
  <si>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</si>
  <si>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</si>
  <si>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</si>
  <si>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</si>
  <si>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</si>
  <si>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</si>
  <si>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</si>
  <si>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</si>
  <si>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</si>
  <si>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</si>
  <si>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</si>
  <si>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</si>
  <si>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</si>
  <si>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</si>
  <si>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</si>
  <si>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</si>
  <si>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</si>
  <si>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</si>
  <si>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</si>
  <si>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</si>
  <si>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</si>
  <si>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</si>
  <si>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</si>
  <si>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</si>
  <si>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</si>
  <si>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</si>
  <si>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</si>
  <si>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</si>
  <si>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</si>
  <si>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</si>
  <si>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</si>
  <si>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</si>
  <si>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</si>
  <si>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</si>
  <si>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</si>
  <si>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</si>
  <si>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</si>
  <si>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</si>
  <si>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</si>
  <si>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</si>
  <si>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</si>
  <si>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</si>
  <si>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</si>
  <si>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</si>
  <si>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</si>
  <si>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</si>
  <si>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</si>
  <si>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</si>
  <si>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</si>
  <si>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</si>
  <si>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</si>
  <si>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</si>
  <si>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</si>
  <si>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</si>
  <si>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</si>
  <si>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</si>
  <si>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</si>
  <si>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</si>
  <si>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</si>
  <si>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</si>
  <si>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</si>
  <si>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</si>
  <si>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</si>
  <si>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</si>
  <si>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</si>
  <si>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</si>
  <si>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</si>
  <si>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</si>
  <si>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</si>
  <si>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</si>
  <si>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</si>
  <si>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</si>
  <si>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</si>
  <si>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</si>
  <si>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</si>
  <si>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</si>
  <si>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</si>
  <si>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</si>
  <si>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</si>
  <si>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</si>
  <si>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</si>
  <si>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</si>
  <si>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</si>
  <si>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</si>
  <si>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</si>
  <si>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</si>
  <si>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</si>
  <si>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</si>
  <si>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</si>
  <si>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</si>
  <si>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</si>
  <si>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</si>
  <si>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</si>
  <si>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</si>
  <si>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</si>
  <si>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</si>
  <si>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</si>
  <si>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</si>
  <si>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</si>
  <si>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</si>
  <si>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</si>
  <si>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</si>
  <si>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</si>
  <si>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</si>
  <si>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</si>
  <si>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</si>
  <si>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</si>
  <si>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</si>
  <si>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</si>
  <si>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</si>
  <si>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</si>
  <si>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</si>
  <si>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</si>
  <si>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</si>
  <si>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</si>
  <si>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</si>
  <si>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</si>
  <si>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</si>
  <si>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</si>
  <si>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</si>
  <si>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</si>
  <si>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</si>
  <si>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</si>
  <si>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</si>
  <si>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</si>
  <si>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</si>
  <si>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</si>
  <si>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</si>
  <si>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</si>
  <si>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</si>
  <si>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</si>
  <si>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</si>
  <si>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</si>
  <si>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</si>
  <si>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</si>
  <si>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</si>
  <si>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</si>
  <si>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</si>
  <si>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</si>
  <si>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</si>
  <si>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</si>
  <si>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</si>
  <si>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</si>
  <si>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</si>
  <si>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</si>
  <si>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</si>
  <si>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</si>
  <si>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</si>
  <si>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</si>
  <si>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</si>
  <si>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</si>
  <si>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</si>
  <si>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</si>
  <si>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</si>
  <si>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</si>
  <si>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</si>
  <si>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</si>
  <si>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</si>
  <si>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</si>
  <si>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</si>
  <si>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</si>
  <si>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</si>
  <si>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</si>
  <si>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</si>
  <si>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</si>
  <si>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</si>
  <si>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</si>
  <si>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</si>
  <si>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</si>
  <si>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</si>
  <si>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</si>
  <si>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</si>
  <si>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</si>
  <si>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</si>
  <si>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</si>
  <si>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</si>
  <si>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</si>
  <si>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</si>
  <si>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</si>
  <si>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</si>
  <si>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</si>
  <si>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</si>
  <si>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</si>
  <si>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</si>
  <si>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</si>
  <si>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</si>
  <si>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</si>
  <si>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</si>
  <si>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</si>
  <si>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</si>
  <si>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</si>
  <si>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</si>
  <si>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</si>
  <si>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</si>
  <si>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</si>
  <si>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</si>
  <si>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</si>
  <si>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</si>
  <si>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</si>
  <si>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</si>
  <si>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</si>
  <si>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</si>
  <si>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</si>
  <si>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</si>
  <si>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</si>
  <si>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</si>
  <si>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</si>
  <si>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</si>
  <si>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</si>
  <si>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</si>
  <si>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</si>
  <si>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</si>
  <si>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</si>
  <si>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</si>
  <si>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</si>
  <si>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</si>
  <si>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</si>
  <si>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</si>
  <si>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</si>
  <si>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</si>
  <si>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</si>
  <si>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</si>
  <si>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</si>
  <si>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</si>
  <si>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</si>
  <si>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</si>
  <si>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</si>
  <si>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</si>
  <si>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</si>
  <si>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</si>
  <si>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</si>
  <si>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</si>
  <si>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</si>
  <si>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</si>
  <si>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</si>
  <si>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</si>
  <si>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</si>
  <si>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</si>
  <si>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</si>
  <si>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</si>
  <si>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</si>
  <si>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</si>
  <si>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</si>
  <si>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</si>
  <si>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</si>
  <si>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</si>
  <si>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</si>
  <si>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</si>
  <si>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</si>
  <si>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</si>
  <si>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</si>
  <si>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</si>
  <si>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</si>
  <si>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</si>
  <si>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</si>
  <si>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</si>
  <si>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</si>
  <si>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</si>
  <si>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</si>
  <si>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</si>
  <si>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</si>
  <si>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</si>
  <si>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</si>
  <si>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</si>
  <si>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</si>
  <si>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</si>
  <si>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</si>
  <si>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</si>
  <si>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</si>
  <si>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</si>
  <si>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</si>
  <si>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</si>
  <si>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</si>
  <si>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</si>
  <si>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</si>
  <si>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</si>
  <si>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</si>
  <si>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</si>
  <si>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</si>
  <si>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</si>
  <si>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</si>
  <si>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</si>
  <si>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</si>
  <si>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</si>
  <si>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</si>
  <si>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</si>
  <si>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</si>
  <si>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</si>
  <si>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</si>
  <si>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</si>
  <si>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</si>
  <si>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</si>
  <si>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</si>
  <si>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</si>
  <si>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</si>
  <si>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</si>
  <si>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</si>
  <si>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</si>
  <si>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</si>
  <si>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</si>
  <si>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</si>
  <si>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</si>
  <si>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</si>
  <si>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</si>
  <si>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</si>
  <si>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</si>
  <si>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</si>
  <si>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</si>
  <si>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</si>
  <si>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</si>
  <si>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</si>
  <si>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</si>
  <si>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</si>
  <si>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</si>
  <si>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</si>
  <si>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</si>
  <si>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</si>
  <si>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</si>
  <si>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</si>
  <si>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</si>
  <si>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</si>
  <si>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</si>
  <si>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</si>
  <si>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</si>
  <si>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</si>
  <si>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</si>
  <si>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</si>
  <si>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</si>
  <si>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</si>
  <si>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</si>
  <si>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</si>
  <si>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</si>
  <si>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</si>
  <si>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</si>
  <si>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</si>
  <si>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</si>
  <si>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</si>
  <si>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</si>
  <si>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</si>
  <si>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</si>
  <si>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</si>
  <si>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</si>
  <si>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</si>
  <si>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</si>
  <si>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</si>
  <si>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</si>
  <si>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</si>
  <si>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</si>
  <si>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</si>
  <si>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</si>
  <si>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</si>
  <si>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</si>
  <si>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</si>
  <si>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</si>
  <si>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</si>
  <si>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</si>
  <si>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</si>
  <si>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</si>
  <si>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</si>
  <si>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</si>
  <si>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</si>
  <si>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</si>
  <si>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</si>
  <si>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</si>
  <si>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</si>
  <si>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</si>
  <si>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</si>
  <si>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</si>
  <si>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</si>
  <si>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</si>
  <si>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</si>
  <si>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</si>
  <si>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</si>
  <si>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</si>
  <si>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</si>
  <si>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</si>
  <si>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</si>
  <si>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</si>
  <si>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</si>
  <si>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</si>
  <si>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</si>
  <si>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</si>
  <si>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</si>
  <si>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</si>
  <si>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</si>
  <si>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</si>
  <si>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</si>
  <si>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</si>
  <si>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</si>
  <si>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</si>
  <si>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</si>
  <si>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</si>
  <si>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</si>
  <si>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</si>
  <si>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</si>
  <si>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</si>
  <si>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</si>
  <si>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</si>
  <si>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</si>
  <si>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</si>
  <si>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</si>
  <si>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</si>
  <si>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</si>
  <si>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</si>
  <si>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</si>
  <si>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</si>
  <si>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</si>
  <si>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</si>
  <si>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</si>
  <si>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</si>
  <si>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</si>
  <si>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</si>
  <si>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</si>
  <si>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</si>
  <si>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</si>
  <si>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</si>
  <si>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</si>
  <si>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</si>
  <si>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</si>
  <si>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</si>
  <si>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</si>
  <si>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</si>
  <si>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</si>
  <si>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</si>
  <si>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</si>
  <si>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</si>
  <si>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</si>
  <si>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</si>
  <si>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</si>
  <si>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</si>
  <si>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</si>
  <si>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</si>
  <si>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</si>
  <si>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</si>
  <si>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</si>
  <si>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</si>
  <si>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</si>
  <si>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</si>
  <si>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</si>
  <si>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</si>
  <si>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</si>
  <si>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</si>
  <si>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</si>
  <si>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</si>
  <si>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</si>
  <si>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</si>
  <si>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</si>
  <si>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</si>
  <si>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</si>
  <si>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</si>
  <si>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</si>
  <si>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</si>
  <si>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</si>
  <si>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</si>
  <si>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</si>
  <si>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</si>
  <si>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</si>
  <si>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</si>
  <si>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</si>
  <si>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</si>
  <si>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</si>
  <si>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</si>
  <si>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</si>
  <si>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</si>
  <si>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</si>
  <si>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</si>
  <si>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</si>
  <si>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</si>
  <si>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</si>
  <si>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</si>
  <si>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</si>
  <si>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</si>
  <si>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</si>
  <si>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</si>
  <si>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</si>
  <si>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</si>
  <si>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</si>
  <si>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</si>
  <si>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</si>
  <si>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</si>
  <si>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</si>
  <si>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</si>
  <si>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</si>
  <si>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</si>
  <si>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</si>
  <si>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</si>
  <si>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</si>
  <si>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</si>
  <si>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</si>
  <si>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</si>
  <si>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</si>
  <si>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</si>
  <si>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</si>
  <si>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</si>
  <si>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</si>
  <si>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</si>
  <si>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</si>
  <si>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</si>
  <si>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</si>
  <si>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</si>
  <si>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</si>
  <si>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</si>
  <si>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</si>
  <si>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</si>
  <si>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</si>
  <si>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</si>
  <si>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</si>
  <si>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</si>
  <si>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</si>
  <si>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</si>
  <si>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</si>
  <si>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</si>
  <si>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</si>
  <si>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</si>
  <si>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</si>
  <si>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</si>
  <si>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</si>
  <si>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</si>
  <si>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</si>
  <si>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</si>
  <si>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</si>
  <si>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</si>
  <si>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</si>
  <si>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</si>
  <si>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</si>
  <si>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</si>
  <si>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</si>
  <si>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</si>
  <si>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</si>
  <si>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</si>
  <si>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</si>
  <si>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</si>
  <si>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</si>
  <si>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</si>
  <si>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</si>
  <si>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</si>
  <si>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</si>
  <si>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</si>
  <si>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</si>
  <si>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</si>
  <si>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</si>
  <si>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</si>
  <si>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</si>
  <si>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</si>
  <si>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</si>
  <si>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</si>
  <si>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</si>
  <si>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</si>
  <si>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</si>
  <si>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</si>
  <si>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</si>
  <si>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</si>
  <si>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</si>
  <si>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</si>
  <si>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</si>
  <si>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</si>
  <si>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</si>
  <si>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</si>
  <si>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</si>
  <si>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</si>
  <si>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</si>
  <si>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</si>
  <si>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</si>
  <si>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</si>
  <si>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</si>
  <si>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</si>
  <si>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</si>
  <si>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</si>
  <si>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</si>
  <si>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</si>
  <si>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</si>
  <si>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</si>
  <si>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</si>
  <si>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</si>
  <si>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</si>
  <si>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</si>
  <si>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</si>
  <si>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</si>
  <si>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</si>
  <si>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</si>
  <si>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</si>
  <si>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</si>
  <si>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</si>
  <si>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</si>
  <si>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</si>
  <si>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</si>
  <si>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</si>
  <si>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</si>
  <si>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</si>
  <si>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</si>
  <si>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</si>
  <si>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</si>
  <si>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</si>
  <si>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</si>
  <si>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</si>
  <si>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</si>
  <si>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</si>
  <si>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</si>
  <si>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</si>
  <si>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</si>
  <si>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</si>
  <si>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</si>
  <si>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</si>
  <si>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</si>
  <si>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</si>
  <si>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</si>
  <si>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</si>
  <si>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</si>
  <si>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</si>
  <si>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</si>
  <si>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</si>
  <si>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</si>
  <si>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</si>
  <si>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</si>
  <si>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</si>
  <si>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</si>
  <si>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</si>
  <si>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</si>
  <si>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</si>
  <si>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</si>
  <si>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</si>
  <si>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</si>
  <si>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</si>
  <si>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</si>
  <si>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</si>
  <si>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</si>
  <si>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</si>
  <si>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</si>
  <si>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</si>
  <si>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</si>
  <si>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</si>
  <si>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</si>
  <si>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</si>
  <si>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</si>
  <si>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</si>
  <si>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</si>
  <si>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</si>
  <si>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</si>
  <si>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</si>
  <si>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</si>
  <si>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</si>
  <si>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</si>
  <si>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</si>
  <si>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</si>
  <si>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</si>
  <si>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</si>
  <si>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</si>
  <si>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</si>
  <si>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</si>
  <si>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</si>
  <si>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</si>
  <si>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</si>
  <si>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</si>
  <si>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</si>
  <si>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</si>
  <si>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</si>
  <si>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</si>
  <si>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</si>
  <si>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</si>
  <si>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</si>
  <si>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</si>
  <si>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</si>
  <si>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</si>
  <si>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</si>
  <si>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</si>
  <si>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</si>
  <si>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</si>
  <si>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</si>
  <si>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</si>
  <si>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</si>
  <si>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</si>
  <si>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</si>
  <si>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</si>
  <si>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</si>
  <si>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</si>
  <si>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</si>
  <si>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</si>
  <si>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</si>
  <si>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</si>
  <si>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</si>
  <si>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</si>
  <si>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</si>
  <si>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</si>
  <si>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</si>
  <si>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</si>
  <si>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</si>
  <si>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</si>
  <si>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</si>
  <si>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</si>
  <si>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</si>
  <si>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</si>
  <si>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</si>
  <si>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</si>
  <si>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</si>
  <si>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</si>
  <si>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</si>
  <si>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</si>
  <si>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</si>
  <si>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</si>
  <si>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</si>
  <si>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</si>
  <si>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</si>
  <si>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</si>
  <si>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</si>
  <si>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</si>
  <si>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</si>
  <si>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</si>
  <si>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</si>
  <si>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</si>
  <si>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</si>
  <si>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</si>
  <si>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</si>
  <si>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</si>
  <si>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</si>
  <si>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</si>
  <si>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</si>
  <si>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</si>
  <si>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</si>
  <si>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</si>
  <si>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</si>
  <si>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</si>
  <si>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</si>
  <si>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</si>
  <si>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</si>
  <si>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</si>
  <si>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</si>
  <si>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</si>
  <si>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</si>
  <si>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</si>
  <si>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</si>
  <si>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</si>
  <si>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</si>
  <si>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</si>
  <si>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</si>
  <si>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</si>
  <si>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</si>
  <si>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</si>
  <si>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</si>
  <si>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</si>
  <si>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</si>
  <si>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</si>
  <si>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</si>
  <si>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</si>
  <si>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</si>
  <si>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</si>
  <si>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</si>
  <si>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</si>
  <si>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</si>
  <si>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</si>
  <si>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</si>
  <si>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</si>
  <si>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</si>
  <si>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</si>
  <si>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</si>
  <si>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</si>
  <si>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</si>
  <si>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</si>
  <si>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</si>
  <si>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</si>
  <si>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</si>
  <si>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</si>
  <si>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</si>
  <si>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</si>
  <si>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</si>
  <si>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</si>
  <si>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</si>
  <si>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</si>
  <si>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</si>
  <si>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</si>
  <si>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</si>
  <si>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</si>
  <si>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</si>
  <si>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</si>
  <si>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</si>
  <si>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</si>
  <si>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</si>
  <si>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</si>
  <si>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</si>
  <si>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</si>
  <si>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</si>
  <si>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</si>
  <si>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</si>
  <si>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</si>
  <si>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</si>
  <si>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</si>
  <si>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</si>
  <si>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</si>
  <si>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</si>
  <si>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</si>
  <si>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</si>
  <si>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</si>
  <si>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</si>
  <si>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</si>
  <si>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</si>
  <si>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</si>
  <si>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</si>
  <si>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</si>
  <si>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</si>
  <si>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</si>
  <si>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</si>
  <si>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</si>
  <si>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</si>
  <si>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</si>
  <si>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</si>
  <si>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</si>
  <si>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</si>
  <si>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</si>
  <si>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</si>
  <si>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</si>
  <si>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</si>
  <si>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</si>
  <si>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</si>
  <si>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</si>
  <si>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</si>
  <si>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</si>
  <si>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</si>
  <si>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</si>
  <si>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</si>
  <si>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</si>
  <si>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</si>
  <si>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</si>
  <si>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</si>
  <si>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</si>
  <si>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</si>
  <si>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</si>
  <si>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</si>
  <si>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</si>
  <si>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</si>
  <si>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</si>
  <si>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</si>
  <si>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</si>
  <si>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</si>
  <si>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</si>
  <si>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</si>
  <si>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</si>
  <si>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</si>
  <si>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</si>
  <si>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</si>
  <si>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</si>
  <si>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</si>
  <si>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</si>
  <si>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</si>
  <si>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</si>
  <si>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</si>
  <si>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</si>
  <si>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</si>
  <si>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</si>
  <si>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</si>
  <si>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</si>
  <si>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</si>
  <si>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</si>
  <si>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</si>
  <si>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</si>
  <si>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</si>
  <si>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</si>
  <si>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</si>
  <si>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</si>
  <si>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</si>
  <si>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</si>
  <si>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</si>
  <si>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</si>
  <si>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</si>
  <si>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</si>
  <si>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</si>
  <si>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</si>
  <si>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</si>
  <si>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</si>
  <si>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</si>
  <si>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</si>
  <si>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</si>
  <si>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</si>
  <si>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</si>
  <si>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</si>
  <si>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</si>
  <si>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</si>
  <si>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</si>
  <si>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</si>
  <si>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</si>
  <si>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</si>
  <si>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</si>
  <si>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</si>
  <si>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</si>
  <si>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</si>
  <si>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</si>
  <si>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</si>
  <si>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</si>
  <si>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</si>
  <si>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</si>
  <si>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</si>
  <si>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</si>
  <si>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</si>
  <si>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</si>
  <si>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</si>
  <si>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</si>
  <si>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</si>
  <si>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</si>
  <si>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</si>
  <si>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</si>
  <si>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</si>
  <si>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</si>
  <si>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</si>
  <si>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</si>
  <si>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</si>
  <si>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</si>
  <si>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</si>
  <si>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</si>
  <si>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</si>
  <si>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</si>
  <si>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</si>
  <si>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</si>
  <si>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</si>
  <si>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</si>
  <si>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</si>
  <si>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</si>
  <si>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</si>
  <si>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</si>
  <si>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</si>
  <si>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</si>
  <si>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</si>
  <si>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</si>
  <si>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</si>
  <si>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</si>
  <si>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</si>
  <si>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</si>
  <si>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</si>
  <si>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</si>
  <si>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</si>
  <si>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</si>
  <si>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</si>
  <si>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</si>
  <si>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</si>
  <si>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</si>
  <si>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</si>
  <si>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</si>
  <si>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</si>
  <si>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</si>
  <si>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</si>
  <si>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</si>
  <si>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</si>
  <si>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</si>
  <si>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</si>
  <si>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</si>
  <si>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</si>
  <si>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</si>
  <si>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</si>
  <si>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</si>
  <si>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</si>
  <si>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</si>
  <si>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</si>
  <si>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</si>
  <si>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</si>
  <si>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</si>
  <si>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</si>
  <si>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</si>
  <si>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</si>
  <si>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</si>
  <si>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</si>
  <si>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</si>
  <si>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</si>
  <si>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</si>
  <si>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</si>
  <si>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</si>
  <si>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</si>
  <si>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</si>
  <si>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</si>
  <si>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</si>
  <si>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</si>
  <si>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</si>
  <si>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</si>
  <si>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</si>
  <si>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</si>
  <si>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</si>
  <si>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</si>
  <si>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</si>
  <si>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</si>
  <si>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</si>
  <si>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</si>
  <si>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</si>
  <si>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</si>
  <si>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</si>
  <si>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</si>
  <si>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</si>
  <si>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</si>
  <si>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</si>
  <si>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</si>
  <si>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</si>
  <si>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</si>
  <si>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</si>
  <si>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</si>
  <si>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</si>
  <si>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</si>
  <si>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</si>
  <si>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</si>
  <si>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</si>
  <si>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</si>
  <si>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</si>
  <si>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</si>
  <si>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</si>
  <si>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</si>
  <si>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</si>
  <si>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</si>
  <si>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</si>
  <si>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</si>
  <si>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</si>
  <si>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</si>
  <si>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</si>
  <si>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</si>
  <si>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</si>
  <si>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</si>
  <si>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</si>
  <si>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</si>
  <si>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</si>
  <si>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</si>
  <si>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</si>
  <si>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</si>
  <si>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</si>
  <si>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</si>
  <si>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</si>
  <si>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</si>
  <si>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</si>
  <si>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</si>
  <si>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</si>
  <si>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</si>
  <si>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</si>
  <si>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</si>
  <si>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</si>
  <si>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</si>
  <si>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</si>
  <si>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</si>
  <si>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</si>
  <si>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</si>
  <si>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</si>
  <si>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</si>
  <si>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</si>
  <si>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</si>
  <si>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</si>
  <si>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</si>
  <si>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</si>
  <si>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</si>
  <si>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</si>
  <si>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</si>
  <si>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</si>
  <si>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</si>
  <si>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</si>
  <si>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</si>
  <si>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</si>
  <si>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</si>
  <si>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</si>
  <si>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</si>
  <si>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</si>
  <si>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</si>
  <si>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</si>
  <si>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</si>
  <si>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</si>
  <si>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</si>
  <si>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</si>
  <si>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</si>
  <si>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</si>
  <si>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</si>
  <si>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</si>
  <si>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</si>
  <si>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</si>
  <si>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</si>
  <si>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</si>
  <si>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</si>
  <si>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</si>
  <si>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</si>
  <si>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</si>
  <si>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</si>
  <si>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</si>
  <si>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</si>
  <si>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</si>
  <si>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</si>
  <si>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</si>
  <si>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</si>
  <si>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</si>
  <si>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</si>
  <si>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</si>
  <si>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</si>
  <si>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</si>
  <si>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</si>
  <si>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</si>
  <si>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</si>
  <si>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</si>
  <si>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</si>
  <si>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</si>
  <si>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</si>
  <si>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</si>
  <si>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</si>
  <si>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</si>
  <si>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</si>
  <si>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</si>
  <si>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</si>
  <si>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</si>
  <si>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</si>
  <si>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</si>
  <si>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</si>
  <si>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</si>
  <si>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</si>
  <si>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</si>
  <si>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</si>
  <si>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</si>
  <si>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</si>
  <si>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</si>
  <si>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</si>
  <si>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</si>
  <si>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</si>
  <si>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</si>
  <si>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</si>
  <si>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</si>
  <si>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</si>
  <si>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</si>
  <si>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</si>
  <si>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</si>
  <si>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</si>
  <si>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</si>
  <si>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</si>
  <si>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</si>
  <si>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</si>
  <si>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</si>
  <si>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</si>
  <si>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</si>
  <si>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</si>
  <si>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</si>
  <si>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</si>
  <si>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</si>
  <si>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</si>
  <si>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</si>
  <si>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</si>
  <si>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</si>
  <si>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</si>
  <si>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</si>
  <si>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</si>
  <si>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</si>
  <si>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</si>
  <si>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</si>
  <si>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</si>
  <si>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</si>
  <si>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</si>
  <si>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</si>
  <si>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</si>
  <si>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</si>
  <si>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</si>
  <si>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</si>
  <si>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</si>
  <si>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</si>
  <si>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</si>
  <si>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</si>
  <si>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</si>
  <si>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</si>
  <si>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</si>
  <si>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</si>
  <si>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</si>
  <si>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</si>
  <si>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</si>
  <si>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</si>
  <si>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</si>
  <si>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</si>
  <si>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</si>
  <si>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</si>
  <si>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</si>
  <si>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</si>
  <si>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</si>
  <si>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</si>
  <si>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</si>
  <si>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</si>
  <si>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</si>
  <si>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</si>
  <si>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</si>
  <si>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</si>
  <si>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</si>
  <si>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</si>
  <si>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</si>
  <si>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</si>
  <si>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</si>
  <si>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</si>
  <si>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</si>
  <si>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</si>
  <si>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</si>
  <si>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</si>
  <si>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</si>
  <si>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</si>
  <si>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</si>
  <si>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</si>
  <si>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</si>
  <si>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</si>
  <si>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</si>
  <si>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</si>
  <si>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</si>
  <si>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</si>
  <si>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</si>
  <si>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</si>
  <si>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</si>
  <si>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</si>
  <si>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</si>
  <si>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</si>
  <si>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</si>
  <si>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</si>
  <si>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</si>
  <si>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</si>
  <si>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</si>
  <si>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</si>
  <si>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</si>
  <si>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</si>
  <si>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</si>
  <si>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</si>
  <si>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</si>
  <si>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</si>
  <si>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</si>
  <si>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</si>
  <si>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</si>
  <si>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</si>
  <si>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</si>
  <si>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</si>
  <si>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</si>
  <si>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</si>
  <si>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</si>
  <si>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</si>
  <si>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</si>
  <si>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</si>
  <si>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</si>
  <si>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</si>
  <si>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</si>
  <si>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</si>
  <si>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</si>
  <si>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</si>
  <si>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</si>
  <si>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</si>
  <si>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</si>
  <si>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</si>
  <si>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</si>
  <si>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</si>
  <si>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</si>
  <si>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</si>
  <si>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</si>
  <si>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</si>
  <si>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</si>
  <si>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</si>
  <si>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</si>
  <si>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</si>
  <si>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</si>
  <si>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</si>
  <si>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</si>
  <si>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</si>
  <si>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</si>
  <si>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</si>
  <si>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</si>
  <si>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</si>
  <si>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</si>
  <si>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</si>
  <si>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</si>
  <si>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</si>
  <si>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</si>
  <si>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</si>
  <si>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</si>
  <si>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</si>
  <si>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</si>
  <si>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</si>
  <si>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</si>
  <si>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</si>
  <si>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</si>
  <si>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</si>
  <si>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</si>
  <si>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</si>
  <si>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</si>
  <si>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</si>
  <si>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</si>
  <si>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</si>
  <si>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</si>
  <si>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</si>
  <si>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</si>
  <si>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</si>
  <si>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</si>
  <si>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</si>
  <si>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</si>
  <si>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</si>
  <si>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</si>
  <si>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</si>
  <si>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</si>
  <si>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</si>
  <si>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</si>
  <si>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</si>
  <si>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</si>
  <si>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</si>
  <si>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</si>
  <si>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</si>
  <si>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</si>
  <si>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</si>
  <si>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</si>
  <si>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</si>
  <si>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</si>
  <si>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</si>
  <si>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</si>
  <si>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</si>
  <si>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</si>
  <si>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</si>
  <si>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</si>
  <si>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</si>
  <si>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</si>
  <si>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</si>
  <si>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</si>
  <si>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</si>
  <si>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</si>
  <si>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</si>
  <si>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</si>
  <si>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</si>
  <si>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</si>
  <si>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</si>
  <si>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</si>
  <si>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</si>
  <si>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</si>
  <si>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</si>
  <si>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</si>
  <si>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</si>
  <si>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</si>
  <si>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</si>
  <si>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</si>
  <si>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</si>
  <si>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</si>
  <si>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</si>
  <si>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</si>
  <si>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</si>
  <si>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</si>
  <si>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</si>
  <si>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</si>
  <si>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</si>
  <si>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</si>
  <si>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</si>
  <si>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</si>
  <si>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</si>
  <si>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</si>
  <si>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</si>
  <si>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</si>
  <si>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</si>
  <si>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</si>
  <si>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</si>
  <si>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</si>
  <si>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</si>
  <si>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</si>
  <si>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</si>
  <si>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</si>
  <si>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</si>
  <si>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</si>
  <si>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</si>
  <si>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</si>
  <si>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</si>
  <si>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</si>
  <si>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</si>
  <si>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</si>
  <si>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</si>
  <si>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</si>
  <si>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</si>
  <si>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</si>
  <si>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</si>
  <si>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</si>
  <si>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</si>
  <si>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</si>
  <si>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</si>
  <si>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</si>
  <si>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</si>
  <si>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</si>
  <si>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</si>
  <si>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</si>
  <si>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</si>
  <si>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</si>
  <si>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</si>
  <si>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</si>
  <si>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</si>
  <si>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</si>
  <si>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</si>
  <si>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</si>
  <si>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</si>
  <si>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</si>
  <si>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</si>
  <si>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</si>
  <si>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</si>
  <si>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</si>
  <si>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</si>
  <si>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</si>
  <si>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</si>
  <si>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</si>
  <si>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</si>
  <si>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</si>
  <si>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</si>
  <si>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</si>
  <si>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</si>
  <si>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</si>
  <si>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</si>
  <si>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</si>
  <si>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</si>
  <si>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</si>
  <si>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</si>
  <si>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</si>
  <si>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</si>
  <si>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</si>
  <si>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</si>
  <si>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</si>
  <si>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</si>
  <si>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</si>
  <si>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</si>
  <si>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</si>
  <si>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</si>
  <si>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</si>
  <si>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</si>
  <si>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</si>
  <si>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</si>
  <si>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</si>
  <si>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</si>
  <si>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</si>
  <si>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</si>
  <si>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</si>
  <si>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</si>
  <si>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</si>
  <si>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</si>
  <si>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</si>
  <si>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</si>
  <si>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</si>
  <si>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</si>
  <si>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</si>
  <si>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</si>
  <si>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</si>
  <si>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</si>
  <si>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</si>
  <si>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</si>
  <si>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</si>
  <si>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</si>
  <si>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</si>
  <si>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</si>
  <si>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</si>
  <si>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</si>
  <si>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</si>
  <si>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</si>
  <si>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</si>
  <si>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</si>
  <si>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</si>
  <si>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</si>
  <si>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</si>
  <si>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</si>
  <si>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</si>
  <si>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</si>
  <si>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</si>
  <si>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</si>
  <si>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</si>
  <si>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</si>
  <si>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</si>
  <si>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</si>
  <si>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</si>
  <si>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</si>
  <si>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</si>
  <si>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</si>
  <si>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</si>
  <si>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</si>
  <si>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</si>
  <si>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</si>
  <si>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</si>
  <si>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</si>
  <si>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</si>
  <si>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</si>
  <si>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</si>
  <si>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</si>
  <si>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</si>
  <si>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</si>
  <si>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</si>
  <si>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</si>
  <si>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</si>
  <si>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</si>
  <si>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</si>
  <si>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</si>
  <si>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</si>
  <si>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</si>
  <si>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</si>
  <si>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</si>
  <si>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</si>
  <si>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</si>
  <si>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</si>
  <si>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</si>
  <si>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</si>
  <si>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</si>
  <si>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</si>
  <si>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</si>
  <si>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</si>
  <si>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</si>
  <si>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</si>
  <si>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</si>
  <si>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</si>
  <si>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</si>
  <si>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</si>
  <si>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</si>
  <si>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</si>
  <si>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</si>
  <si>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</si>
  <si>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</si>
  <si>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</si>
  <si>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</si>
  <si>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</si>
  <si>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</si>
  <si>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</si>
  <si>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</si>
  <si>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</si>
  <si>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</si>
  <si>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</si>
  <si>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</si>
  <si>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</si>
  <si>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</si>
  <si>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</si>
  <si>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</si>
  <si>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</si>
  <si>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</si>
  <si>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</si>
  <si>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</si>
  <si>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</si>
  <si>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</si>
  <si>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</si>
  <si>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</si>
  <si>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</si>
  <si>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</si>
  <si>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</si>
  <si>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</si>
  <si>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</si>
  <si>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</si>
  <si>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</si>
  <si>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</si>
  <si>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</si>
  <si>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</si>
  <si>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</si>
  <si>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</si>
  <si>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</si>
  <si>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</si>
  <si>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</si>
  <si>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</si>
  <si>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</si>
  <si>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</si>
  <si>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</si>
  <si>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</si>
  <si>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</si>
  <si>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</si>
  <si>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</si>
  <si>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</si>
  <si>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</si>
  <si>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</si>
  <si>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</si>
  <si>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</si>
  <si>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</si>
  <si>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</si>
  <si>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</si>
  <si>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</si>
  <si>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</si>
  <si>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</si>
  <si>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</si>
  <si>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</si>
  <si>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</si>
  <si>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</si>
  <si>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</si>
  <si>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</si>
  <si>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</si>
  <si>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</si>
  <si>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</si>
  <si>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</si>
  <si>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</si>
  <si>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</si>
  <si>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</si>
  <si>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</si>
  <si>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</si>
  <si>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</si>
  <si>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</si>
  <si>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</si>
  <si>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</si>
  <si>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</si>
  <si>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</si>
  <si>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</si>
  <si>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</si>
  <si>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</si>
  <si>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</si>
  <si>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</si>
  <si>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</si>
  <si>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</si>
  <si>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</si>
  <si>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</si>
  <si>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</si>
  <si>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</si>
  <si>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</si>
  <si>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</si>
  <si>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</si>
  <si>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</si>
  <si>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</si>
  <si>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</si>
  <si>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</si>
  <si>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</si>
  <si>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</si>
  <si>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</si>
  <si>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</si>
  <si>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</si>
  <si>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</si>
  <si>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</si>
  <si>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</si>
  <si>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</si>
  <si>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</si>
  <si>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</si>
  <si>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</si>
  <si>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</si>
  <si>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</si>
  <si>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</si>
  <si>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</si>
  <si>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</si>
  <si>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</si>
  <si>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</si>
  <si>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</si>
  <si>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</si>
  <si>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</si>
  <si>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</si>
  <si>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</si>
  <si>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</si>
  <si>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</si>
  <si>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</si>
  <si>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</si>
  <si>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</si>
  <si>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</si>
  <si>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</si>
  <si>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</si>
  <si>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</si>
  <si>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</si>
  <si>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</si>
  <si>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</si>
  <si>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</si>
  <si>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</si>
  <si>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</si>
  <si>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</si>
  <si>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</si>
  <si>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</si>
  <si>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</si>
  <si>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</si>
  <si>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</si>
  <si>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</si>
  <si>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</si>
  <si>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</si>
  <si>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</si>
  <si>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</si>
  <si>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</si>
  <si>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</si>
  <si>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</si>
  <si>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</si>
  <si>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</si>
  <si>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</si>
  <si>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</si>
  <si>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</si>
  <si>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</si>
  <si>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</si>
  <si>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</si>
  <si>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</si>
  <si>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</si>
  <si>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</si>
  <si>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</si>
  <si>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</si>
  <si>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</si>
  <si>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</si>
  <si>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</si>
  <si>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</si>
  <si>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</si>
  <si>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</si>
  <si>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</si>
  <si>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</si>
  <si>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</si>
  <si>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</si>
  <si>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</si>
  <si>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</si>
  <si>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</si>
  <si>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</si>
  <si>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</si>
  <si>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</si>
  <si>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</si>
  <si>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</si>
  <si>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</si>
  <si>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</si>
  <si>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</si>
  <si>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</si>
  <si>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</si>
  <si>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</si>
  <si>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</si>
  <si>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</si>
  <si>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</si>
  <si>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</si>
  <si>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</si>
  <si>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</si>
  <si>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</si>
  <si>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</si>
  <si>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</si>
  <si>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</si>
  <si>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</si>
  <si>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</si>
  <si>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</si>
  <si>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</si>
  <si>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</si>
  <si>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</si>
  <si>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</si>
  <si>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</si>
  <si>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</si>
  <si>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</si>
  <si>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</si>
  <si>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</si>
  <si>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</si>
  <si>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</si>
  <si>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</si>
  <si>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</si>
  <si>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</si>
  <si>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</si>
  <si>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</si>
  <si>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</si>
  <si>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</si>
  <si>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</si>
  <si>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</si>
  <si>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</si>
  <si>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</si>
  <si>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</si>
  <si>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</si>
  <si>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</si>
  <si>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</si>
  <si>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</si>
  <si>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</si>
  <si>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</si>
  <si>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</si>
  <si>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</si>
  <si>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</si>
  <si>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</si>
  <si>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</si>
  <si>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</si>
  <si>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</si>
  <si>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</si>
  <si>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</si>
  <si>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</si>
  <si>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</si>
  <si>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</si>
  <si>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</si>
  <si>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</si>
  <si>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</si>
  <si>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</si>
  <si>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</si>
  <si>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</si>
  <si>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</si>
  <si>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</si>
  <si>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</si>
  <si>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</si>
  <si>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</si>
  <si>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</si>
  <si>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</si>
  <si>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</si>
  <si>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</si>
  <si>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</si>
  <si>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</si>
  <si>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</si>
  <si>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</si>
  <si>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</si>
  <si>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</si>
  <si>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</si>
  <si>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</si>
  <si>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</si>
  <si>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</si>
  <si>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</si>
  <si>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</si>
  <si>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</si>
  <si>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</si>
  <si>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</si>
  <si>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</si>
  <si>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</si>
  <si>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</si>
  <si>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</si>
  <si>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</si>
  <si>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</si>
  <si>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</si>
  <si>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</si>
  <si>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</si>
  <si>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</si>
  <si>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</si>
  <si>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</si>
  <si>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</si>
  <si>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</si>
  <si>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</si>
  <si>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</si>
  <si>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</si>
  <si>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</si>
  <si>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</si>
  <si>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</si>
  <si>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</si>
  <si>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</si>
  <si>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</si>
  <si>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</si>
  <si>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</si>
  <si>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</si>
  <si>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</si>
  <si>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</si>
  <si>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</si>
  <si>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</si>
  <si>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</si>
  <si>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</si>
  <si>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</si>
  <si>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</si>
  <si>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</si>
  <si>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</si>
  <si>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</si>
  <si>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</si>
  <si>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</si>
  <si>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</si>
  <si>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</si>
  <si>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</si>
  <si>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</si>
  <si>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</si>
  <si>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</si>
  <si>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</si>
  <si>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</si>
  <si>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</si>
  <si>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</si>
  <si>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</si>
  <si>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</si>
  <si>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</si>
  <si>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</si>
  <si>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</si>
  <si>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</si>
  <si>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</si>
  <si>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</si>
  <si>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</si>
  <si>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</si>
  <si>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</si>
  <si>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</si>
  <si>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</si>
  <si>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</si>
  <si>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</si>
  <si>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</si>
  <si>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</si>
  <si>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</si>
  <si>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</si>
  <si>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</si>
  <si>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</si>
  <si>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</si>
  <si>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</si>
  <si>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</si>
  <si>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</si>
  <si>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</si>
  <si>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</si>
  <si>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</si>
  <si>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</si>
  <si>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</si>
  <si>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</si>
  <si>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</si>
  <si>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</si>
  <si>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</si>
  <si>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</si>
  <si>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</si>
  <si>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</si>
  <si>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</si>
  <si>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</si>
  <si>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</si>
  <si>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</si>
  <si>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</si>
  <si>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</si>
  <si>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</si>
  <si>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</si>
  <si>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</si>
  <si>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</si>
  <si>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</si>
  <si>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</si>
  <si>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</si>
  <si>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</si>
  <si>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</si>
  <si>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</si>
  <si>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</si>
  <si>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</si>
  <si>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</si>
  <si>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</si>
  <si>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</si>
  <si>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</si>
  <si>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</si>
  <si>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</si>
  <si>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</si>
  <si>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</si>
  <si>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</si>
  <si>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</si>
  <si>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</si>
  <si>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</si>
  <si>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</si>
  <si>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</si>
  <si>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</si>
  <si>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</si>
  <si>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</si>
  <si>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</si>
  <si>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</si>
  <si>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</si>
  <si>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</si>
  <si>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</si>
  <si>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</si>
  <si>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</si>
  <si>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</si>
  <si>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</si>
  <si>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</si>
  <si>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</si>
  <si>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</si>
  <si>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</si>
  <si>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</si>
  <si>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</si>
  <si>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</si>
  <si>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</si>
  <si>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</si>
  <si>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</si>
  <si>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</si>
  <si>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</si>
  <si>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</si>
  <si>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</si>
  <si>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</si>
  <si>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</si>
  <si>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</si>
  <si>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</si>
  <si>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</si>
  <si>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</si>
  <si>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</si>
  <si>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</si>
  <si>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</si>
  <si>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</si>
  <si>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</si>
  <si>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</si>
  <si>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</si>
  <si>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</si>
  <si>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</si>
  <si>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</si>
  <si>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</si>
  <si>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</si>
  <si>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</si>
  <si>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</si>
  <si>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</si>
  <si>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</si>
  <si>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</si>
  <si>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</si>
  <si>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</si>
  <si>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</si>
  <si>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</si>
  <si>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</si>
  <si>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</si>
  <si>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</si>
  <si>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</si>
  <si>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</si>
  <si>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</si>
  <si>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</si>
  <si>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</si>
  <si>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</si>
  <si>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</si>
  <si>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</si>
  <si>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</si>
  <si>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</si>
  <si>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</si>
  <si>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</si>
  <si>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</si>
  <si>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</si>
  <si>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</si>
  <si>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</si>
  <si>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</si>
  <si>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</si>
  <si>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</si>
  <si>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</si>
  <si>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</si>
  <si>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</si>
  <si>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</si>
  <si>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</si>
  <si>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</si>
  <si>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</si>
  <si>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</si>
  <si>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</si>
  <si>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</si>
  <si>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</si>
  <si>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</si>
  <si>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</si>
  <si>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</si>
  <si>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</si>
  <si>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</si>
  <si>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</si>
  <si>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</si>
  <si>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</si>
  <si>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</si>
  <si>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</si>
  <si>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</si>
  <si>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</si>
  <si>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</si>
  <si>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</si>
  <si>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</si>
  <si>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</si>
  <si>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</si>
  <si>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</si>
  <si>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</si>
  <si>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</si>
  <si>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</si>
  <si>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</si>
  <si>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</si>
  <si>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</si>
  <si>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</si>
  <si>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</si>
  <si>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</si>
  <si>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</si>
  <si>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</si>
  <si>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</si>
  <si>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</si>
  <si>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</si>
  <si>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</si>
  <si>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</si>
  <si>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</si>
  <si>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</si>
  <si>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</si>
  <si>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</si>
  <si>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</si>
  <si>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</si>
  <si>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</si>
  <si>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</si>
  <si>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</si>
  <si>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</si>
  <si>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</si>
  <si>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</si>
  <si>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</si>
  <si>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</si>
  <si>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</si>
  <si>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</si>
  <si>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</si>
  <si>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</si>
  <si>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</si>
  <si>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</si>
  <si>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</si>
  <si>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</si>
  <si>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</si>
  <si>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</si>
  <si>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</si>
  <si>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</si>
  <si>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</si>
  <si>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</si>
  <si>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</si>
  <si>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</si>
  <si>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</si>
  <si>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</si>
  <si>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</si>
  <si>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</si>
  <si>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</si>
  <si>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</si>
  <si>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</si>
  <si>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</si>
  <si>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</si>
  <si>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</si>
  <si>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</si>
  <si>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</si>
  <si>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</si>
  <si>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</si>
  <si>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</si>
  <si>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</si>
  <si>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</si>
  <si>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</si>
  <si>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</si>
  <si>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</si>
  <si>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</si>
  <si>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</si>
  <si>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</si>
  <si>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</si>
  <si>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</si>
  <si>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</si>
  <si>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</si>
  <si>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</si>
  <si>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</si>
  <si>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</si>
  <si>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</si>
  <si>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</si>
  <si>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</si>
  <si>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</si>
  <si>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</si>
  <si>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</si>
  <si>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</si>
  <si>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</si>
  <si>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</si>
  <si>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</si>
  <si>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</si>
  <si>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</si>
  <si>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</si>
  <si>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</si>
  <si>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</si>
  <si>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</si>
  <si>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</si>
  <si>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</si>
  <si>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</si>
  <si>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</si>
  <si>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</si>
  <si>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</si>
  <si>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</si>
  <si>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</si>
  <si>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</si>
  <si>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</si>
  <si>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</si>
  <si>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</si>
  <si>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</si>
  <si>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</si>
  <si>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</si>
  <si>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</si>
  <si>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</si>
  <si>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</si>
  <si>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</si>
  <si>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</si>
  <si>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</si>
  <si>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</si>
  <si>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</si>
  <si>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</si>
  <si>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</si>
  <si>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</si>
  <si>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</si>
  <si>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</si>
  <si>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</si>
  <si>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</si>
  <si>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</si>
  <si>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</si>
  <si>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</si>
  <si>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</si>
  <si>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</si>
  <si>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</si>
  <si>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</si>
  <si>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</si>
  <si>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</si>
  <si>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</si>
  <si>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</si>
  <si>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</si>
  <si>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</si>
  <si>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</si>
  <si>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</si>
  <si>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</si>
  <si>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</si>
  <si>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</si>
  <si>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</si>
  <si>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</si>
  <si>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</si>
  <si>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</si>
  <si>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</si>
  <si>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</si>
  <si>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</si>
  <si>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</si>
  <si>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</si>
  <si>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</si>
  <si>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</si>
  <si>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</si>
  <si>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</si>
  <si>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</si>
  <si>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</si>
  <si>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</si>
  <si>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</si>
  <si>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</si>
  <si>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</si>
  <si>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</si>
  <si>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</si>
  <si>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</si>
  <si>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</si>
  <si>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</si>
  <si>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</si>
  <si>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</si>
  <si>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</si>
  <si>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</si>
  <si>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</si>
  <si>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</si>
  <si>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</si>
  <si>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</si>
  <si>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</si>
  <si>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</si>
  <si>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</si>
  <si>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</si>
  <si>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</si>
  <si>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</si>
  <si>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</si>
  <si>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</si>
  <si>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</si>
  <si>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</si>
  <si>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</si>
  <si>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</si>
  <si>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</si>
  <si>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</si>
  <si>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</si>
  <si>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</si>
  <si>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</si>
  <si>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</si>
  <si>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</si>
  <si>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</si>
  <si>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</si>
  <si>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</si>
  <si>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</si>
  <si>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</si>
  <si>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</si>
  <si>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</si>
  <si>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</si>
  <si>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</si>
  <si>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</si>
  <si>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</si>
  <si>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</si>
  <si>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</si>
  <si>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</si>
  <si>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</si>
  <si>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</si>
  <si>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</si>
  <si>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</si>
  <si>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</si>
  <si>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</si>
  <si>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</si>
  <si>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</si>
  <si>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</si>
  <si>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</si>
  <si>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</si>
  <si>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</si>
  <si>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</si>
  <si>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</si>
  <si>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</si>
  <si>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</si>
  <si>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</si>
  <si>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</si>
  <si>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</si>
  <si>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</si>
  <si>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</si>
  <si>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</si>
  <si>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</si>
  <si>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</si>
  <si>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</si>
  <si>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</si>
  <si>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</si>
  <si>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</si>
  <si>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</si>
  <si>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</si>
  <si>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</si>
  <si>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</si>
  <si>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</si>
  <si>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</si>
  <si>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</si>
  <si>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</si>
  <si>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</si>
  <si>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</si>
  <si>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</si>
  <si>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</si>
  <si>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</si>
  <si>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</si>
  <si>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</si>
  <si>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</si>
  <si>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</si>
  <si>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</si>
  <si>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</si>
  <si>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</si>
  <si>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</si>
  <si>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</si>
  <si>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</si>
  <si>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</si>
  <si>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</si>
  <si>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</si>
  <si>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</si>
  <si>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</si>
  <si>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</si>
  <si>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</si>
  <si>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</si>
  <si>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</si>
  <si>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</si>
  <si>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</si>
  <si>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</si>
  <si>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</si>
  <si>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</si>
  <si>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</si>
  <si>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</si>
  <si>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</si>
  <si>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</si>
  <si>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</si>
  <si>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</si>
  <si>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</si>
  <si>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</si>
  <si>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</si>
  <si>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</si>
  <si>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</si>
  <si>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</si>
  <si>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</si>
  <si>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</si>
  <si>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</si>
  <si>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</si>
  <si>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</si>
  <si>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</si>
  <si>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</si>
  <si>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</si>
  <si>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</si>
  <si>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</si>
  <si>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</si>
  <si>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</si>
  <si>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</si>
  <si>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</si>
  <si>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</si>
  <si>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</si>
  <si>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</si>
  <si>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</si>
  <si>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</si>
  <si>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</si>
  <si>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</si>
  <si>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</si>
  <si>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</si>
  <si>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</si>
  <si>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</si>
  <si>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</si>
  <si>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</si>
  <si>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</si>
  <si>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</si>
  <si>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</si>
  <si>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</si>
  <si>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</si>
  <si>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</si>
  <si>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</si>
  <si>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</si>
  <si>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</si>
  <si>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</si>
  <si>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</si>
  <si>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</si>
  <si>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</si>
  <si>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</si>
  <si>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</si>
  <si>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</si>
  <si>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</si>
  <si>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</si>
  <si>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</si>
  <si>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</si>
  <si>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</si>
  <si>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</si>
  <si>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</si>
  <si>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</si>
  <si>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</si>
  <si>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</si>
  <si>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</si>
  <si>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</si>
  <si>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</si>
  <si>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</si>
  <si>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</si>
  <si>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</si>
  <si>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</si>
  <si>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</si>
  <si>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</si>
  <si>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</si>
  <si>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</si>
  <si>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</si>
  <si>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</si>
  <si>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</si>
  <si>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</si>
  <si>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</si>
  <si>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</si>
  <si>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</si>
  <si>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</si>
  <si>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</si>
  <si>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</si>
  <si>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</si>
  <si>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</si>
  <si>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</si>
  <si>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</si>
  <si>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</si>
  <si>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</si>
  <si>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</si>
  <si>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</si>
  <si>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</si>
  <si>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</si>
  <si>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</si>
  <si>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</si>
  <si>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</si>
  <si>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</si>
  <si>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</si>
  <si>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</si>
  <si>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</si>
  <si>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</si>
  <si>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</si>
  <si>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</si>
  <si>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</si>
  <si>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</si>
  <si>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</si>
  <si>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</si>
  <si>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</si>
  <si>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</si>
  <si>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</si>
  <si>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</si>
  <si>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</si>
  <si>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</si>
  <si>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</si>
  <si>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</si>
  <si>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</si>
  <si>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</si>
  <si>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</si>
  <si>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</si>
  <si>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</si>
  <si>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</si>
  <si>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</si>
  <si>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</si>
  <si>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</si>
  <si>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</si>
  <si>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</si>
  <si>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</si>
  <si>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</si>
  <si>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</si>
  <si>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</si>
  <si>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</si>
  <si>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</si>
  <si>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</si>
  <si>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</si>
  <si>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</si>
  <si>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</si>
  <si>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</si>
  <si>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</si>
  <si>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</si>
  <si>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</si>
  <si>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</si>
  <si>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</si>
  <si>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</si>
  <si>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</si>
  <si>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</si>
  <si>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</si>
  <si>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</si>
  <si>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</si>
  <si>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</si>
  <si>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</si>
  <si>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</si>
  <si>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</si>
  <si>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</si>
  <si>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</si>
  <si>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</si>
  <si>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</si>
  <si>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</si>
  <si>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</si>
  <si>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</si>
  <si>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</si>
  <si>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</si>
  <si>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</si>
  <si>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</si>
  <si>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</si>
  <si>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</si>
  <si>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</si>
  <si>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</si>
  <si>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</si>
  <si>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</si>
  <si>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</si>
  <si>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</si>
  <si>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</si>
  <si>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</si>
  <si>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</si>
  <si>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</si>
  <si>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</si>
  <si>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</si>
  <si>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</si>
  <si>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</si>
  <si>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</si>
  <si>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</si>
  <si>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</si>
  <si>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</si>
  <si>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</si>
  <si>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</si>
  <si>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</si>
  <si>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</si>
  <si>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</si>
  <si>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</si>
  <si>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</si>
  <si>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</si>
  <si>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</si>
  <si>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</si>
  <si>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</si>
  <si>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</si>
  <si>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</si>
  <si>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</si>
  <si>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</si>
  <si>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</si>
  <si>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</si>
  <si>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</si>
  <si>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</si>
  <si>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</si>
  <si>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</si>
  <si>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</si>
  <si>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</si>
  <si>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</si>
  <si>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</si>
  <si>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</si>
  <si>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</si>
  <si>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</si>
  <si>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</si>
  <si>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</si>
  <si>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</si>
  <si>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</si>
  <si>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</si>
  <si>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</si>
  <si>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</si>
  <si>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</si>
  <si>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</si>
  <si>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</si>
  <si>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</si>
  <si>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</si>
  <si>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</si>
  <si>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</si>
  <si>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</si>
  <si>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</si>
  <si>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</si>
  <si>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</si>
  <si>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</si>
  <si>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</si>
  <si>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</si>
  <si>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</si>
  <si>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</si>
  <si>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</si>
  <si>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</si>
  <si>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</si>
  <si>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</si>
  <si>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</si>
  <si>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</si>
  <si>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</si>
  <si>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</si>
  <si>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</si>
  <si>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</si>
  <si>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</si>
  <si>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</si>
  <si>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</si>
  <si>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</si>
  <si>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</si>
  <si>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</si>
  <si>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</si>
  <si>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</si>
  <si>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</si>
  <si>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</si>
  <si>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</si>
  <si>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</si>
  <si>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</si>
  <si>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</si>
  <si>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</si>
  <si>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</si>
  <si>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</si>
  <si>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</si>
  <si>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</si>
  <si>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</si>
  <si>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</si>
  <si>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</si>
  <si>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</si>
  <si>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</si>
  <si>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</si>
  <si>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</si>
  <si>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</si>
  <si>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</si>
  <si>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</si>
  <si>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</si>
  <si>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</si>
  <si>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</si>
  <si>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</si>
  <si>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</si>
  <si>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</si>
  <si>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</si>
  <si>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</si>
  <si>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</si>
  <si>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</si>
  <si>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</si>
  <si>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</si>
  <si>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</si>
  <si>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</si>
  <si>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</si>
  <si>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</si>
  <si>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</si>
  <si>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</si>
  <si>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</si>
  <si>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</si>
  <si>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</si>
  <si>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</si>
  <si>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</si>
  <si>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</si>
  <si>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</si>
  <si>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</si>
  <si>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</si>
  <si>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</si>
  <si>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</si>
  <si>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</si>
  <si>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</si>
  <si>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</si>
  <si>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</si>
  <si>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</si>
  <si>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</si>
  <si>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</si>
  <si>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</si>
  <si>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</si>
  <si>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</si>
  <si>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</si>
  <si>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</si>
  <si>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</si>
  <si>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</si>
  <si>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</si>
  <si>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</si>
  <si>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</si>
  <si>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</si>
  <si>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</si>
  <si>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</si>
  <si>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</si>
  <si>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</si>
  <si>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</si>
  <si>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</si>
  <si>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</si>
  <si>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</si>
  <si>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</si>
  <si>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</si>
  <si>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</si>
  <si>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</si>
  <si>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</si>
  <si>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</si>
  <si>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</si>
  <si>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</si>
  <si>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</si>
  <si>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</si>
  <si>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</si>
  <si>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</si>
  <si>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</si>
  <si>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</si>
  <si>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</si>
  <si>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</si>
  <si>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</si>
  <si>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</si>
  <si>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</si>
  <si>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</si>
  <si>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</si>
  <si>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</si>
  <si>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</si>
  <si>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</si>
  <si>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</si>
  <si>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</si>
  <si>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</si>
  <si>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</si>
  <si>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</si>
  <si>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</si>
  <si>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</si>
  <si>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</si>
  <si>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</si>
  <si>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</si>
  <si>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</si>
  <si>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</si>
  <si>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</si>
  <si>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</si>
  <si>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</si>
  <si>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</si>
  <si>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</si>
  <si>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</si>
  <si>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</si>
  <si>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</si>
  <si>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</si>
  <si>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</si>
  <si>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</si>
  <si>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</si>
  <si>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</si>
  <si>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</si>
  <si>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</si>
  <si>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</si>
  <si>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</si>
  <si>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</si>
  <si>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</si>
  <si>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</si>
  <si>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</si>
  <si>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</si>
  <si>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</si>
  <si>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</si>
  <si>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</si>
  <si>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</si>
  <si>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</si>
  <si>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</si>
  <si>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</si>
  <si>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</si>
  <si>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</si>
  <si>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</si>
  <si>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</si>
  <si>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</si>
  <si>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</si>
  <si>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</si>
  <si>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</si>
  <si>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</si>
  <si>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</si>
  <si>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</si>
  <si>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</si>
  <si>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</si>
  <si>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</si>
  <si>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</si>
  <si>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</si>
  <si>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</si>
  <si>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</si>
  <si>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</si>
  <si>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</si>
  <si>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</si>
  <si>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</si>
  <si>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</si>
  <si>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</si>
  <si>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</si>
  <si>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</si>
  <si>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</si>
  <si>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</si>
  <si>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</si>
  <si>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</si>
  <si>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</si>
  <si>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</si>
  <si>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</si>
  <si>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</si>
  <si>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</si>
  <si>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</si>
  <si>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</si>
  <si>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</si>
  <si>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</si>
  <si>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</si>
  <si>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</si>
  <si>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</si>
  <si>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</si>
  <si>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</si>
  <si>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</si>
  <si>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</si>
  <si>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</si>
  <si>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</si>
  <si>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</si>
  <si>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</si>
  <si>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</si>
  <si>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</si>
  <si>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</si>
  <si>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</si>
  <si>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</si>
  <si>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</si>
  <si>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</si>
  <si>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</si>
  <si>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</si>
  <si>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</si>
  <si>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</si>
  <si>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</si>
  <si>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</si>
  <si>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</si>
  <si>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</si>
  <si>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</si>
  <si>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</si>
  <si>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</si>
  <si>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</si>
  <si>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</si>
  <si>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</si>
  <si>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</si>
  <si>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</si>
  <si>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</si>
  <si>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</si>
  <si>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</si>
  <si>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</si>
  <si>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</si>
  <si>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</si>
  <si>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</si>
  <si>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</si>
  <si>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</si>
  <si>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</si>
  <si>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</si>
  <si>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</si>
  <si>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</si>
  <si>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</si>
  <si>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</si>
  <si>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</si>
  <si>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</si>
  <si>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</si>
  <si>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</si>
  <si>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</si>
  <si>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</si>
  <si>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</si>
  <si>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</si>
  <si>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</si>
  <si>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</si>
  <si>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</si>
  <si>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</si>
  <si>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</si>
  <si>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</si>
  <si>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</si>
  <si>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</si>
  <si>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</si>
  <si>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</si>
  <si>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</si>
  <si>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</si>
  <si>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</si>
  <si>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</si>
  <si>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</si>
  <si>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</si>
  <si>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</si>
  <si>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</si>
  <si>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</si>
  <si>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</si>
  <si>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</si>
  <si>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</si>
  <si>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</si>
  <si>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</si>
  <si>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</si>
  <si>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</si>
  <si>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</si>
  <si>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</si>
  <si>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</si>
  <si>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</si>
  <si>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</si>
  <si>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</si>
  <si>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</si>
  <si>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</si>
  <si>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</si>
  <si>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</si>
  <si>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</si>
  <si>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</si>
  <si>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</si>
  <si>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</si>
  <si>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</si>
  <si>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</si>
  <si>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</si>
  <si>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</si>
  <si>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</si>
  <si>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</si>
  <si>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</si>
  <si>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</si>
  <si>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</si>
  <si>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</si>
  <si>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</si>
  <si>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</si>
  <si>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</si>
  <si>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</si>
  <si>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</si>
  <si>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</si>
  <si>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</si>
  <si>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</si>
  <si>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</si>
  <si>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</si>
  <si>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</si>
  <si>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</si>
  <si>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</si>
  <si>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</si>
  <si>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</si>
  <si>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</si>
  <si>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</si>
  <si>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</si>
  <si>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</si>
  <si>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</si>
  <si>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</si>
  <si>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</si>
  <si>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</si>
  <si>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</si>
  <si>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</si>
  <si>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</si>
  <si>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</si>
  <si>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</si>
  <si>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</si>
  <si>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</si>
  <si>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</si>
  <si>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</si>
  <si>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</si>
  <si>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</si>
  <si>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</si>
  <si>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</si>
  <si>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</si>
  <si>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</si>
  <si>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</si>
  <si>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</si>
  <si>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</si>
  <si>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</si>
  <si>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</si>
  <si>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</si>
  <si>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</si>
  <si>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</si>
  <si>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</si>
  <si>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</si>
  <si>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</si>
  <si>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</si>
  <si>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</si>
  <si>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</si>
  <si>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</si>
  <si>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</si>
  <si>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</si>
  <si>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</si>
  <si>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</si>
  <si>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</si>
  <si>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</si>
  <si>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</si>
  <si>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</si>
  <si>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</si>
  <si>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</si>
  <si>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</si>
  <si>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</si>
  <si>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</si>
  <si>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</si>
  <si>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</si>
  <si>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</si>
  <si>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</si>
  <si>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</si>
  <si>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</si>
  <si>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</si>
  <si>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</si>
  <si>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</si>
  <si>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</si>
  <si>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</si>
  <si>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</si>
  <si>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</si>
  <si>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</si>
  <si>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</si>
  <si>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</si>
  <si>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</si>
  <si>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</si>
  <si>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</si>
  <si>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</si>
  <si>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</si>
  <si>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</si>
  <si>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</si>
  <si>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</si>
  <si>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</si>
  <si>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</si>
  <si>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</si>
  <si>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</si>
  <si>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</si>
  <si>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</si>
  <si>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</si>
  <si>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</si>
  <si>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</si>
  <si>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</si>
  <si>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</si>
  <si>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</si>
  <si>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</si>
  <si>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</si>
  <si>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</si>
  <si>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</si>
  <si>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</si>
  <si>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</si>
  <si>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</si>
  <si>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</si>
  <si>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</si>
  <si>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</si>
  <si>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</si>
  <si>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</si>
  <si>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</si>
  <si>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</si>
  <si>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</si>
  <si>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</si>
  <si>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</si>
  <si>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</si>
  <si>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</si>
  <si>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</si>
  <si>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</si>
  <si>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</si>
  <si>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</si>
  <si>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</si>
  <si>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</si>
  <si>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</si>
  <si>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</si>
  <si>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</si>
  <si>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</si>
  <si>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</si>
  <si>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</si>
  <si>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</si>
  <si>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</si>
  <si>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</si>
  <si>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</si>
  <si>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</si>
  <si>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</si>
  <si>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</si>
  <si>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</si>
  <si>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</si>
  <si>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</si>
  <si>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</si>
  <si>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</si>
  <si>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</si>
  <si>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</si>
  <si>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</si>
  <si>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</si>
  <si>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</si>
  <si>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</si>
  <si>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</si>
  <si>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</si>
  <si>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</si>
  <si>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</si>
  <si>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</si>
  <si>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</si>
  <si>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</si>
  <si>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</si>
  <si>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</si>
  <si>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</si>
  <si>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</si>
  <si>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</si>
  <si>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</si>
  <si>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</si>
  <si>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</si>
  <si>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</si>
  <si>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</si>
  <si>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</si>
  <si>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</si>
  <si>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</si>
  <si>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</si>
  <si>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</si>
  <si>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</si>
  <si>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</si>
  <si>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</si>
  <si>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</si>
  <si>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</si>
  <si>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</si>
  <si>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</si>
  <si>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</si>
  <si>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</si>
  <si>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</si>
  <si>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</si>
  <si>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</si>
  <si>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</si>
  <si>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</si>
  <si>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</si>
  <si>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</si>
  <si>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</si>
  <si>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</si>
  <si>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</si>
  <si>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</si>
  <si>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</si>
  <si>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</si>
  <si>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</si>
  <si>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</si>
  <si>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</si>
  <si>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</si>
  <si>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</si>
  <si>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</si>
  <si>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</si>
  <si>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</si>
  <si>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</si>
  <si>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</si>
  <si>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</si>
  <si>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</si>
  <si>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</si>
  <si>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</si>
  <si>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</si>
  <si>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</si>
  <si>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</si>
  <si>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</si>
  <si>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</si>
  <si>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</si>
  <si>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</si>
  <si>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</si>
  <si>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</si>
  <si>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</si>
  <si>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</si>
  <si>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</si>
  <si>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</si>
  <si>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</si>
  <si>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</si>
  <si>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</si>
  <si>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</si>
  <si>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</si>
  <si>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</si>
  <si>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</si>
  <si>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</si>
  <si>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</si>
  <si>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</si>
  <si>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</si>
  <si>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</si>
  <si>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</si>
  <si>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</si>
  <si>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</si>
  <si>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</si>
  <si>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</si>
  <si>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</si>
  <si>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</si>
  <si>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</si>
  <si>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</si>
  <si>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</si>
  <si>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</si>
  <si>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</si>
  <si>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</si>
  <si>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</si>
  <si>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</si>
  <si>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</si>
  <si>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</si>
  <si>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</si>
  <si>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</si>
  <si>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</si>
  <si>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</si>
  <si>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</si>
  <si>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</si>
  <si>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</si>
  <si>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</si>
  <si>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</si>
  <si>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</si>
  <si>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</si>
  <si>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</si>
  <si>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</si>
  <si>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</si>
  <si>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</si>
  <si>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</si>
  <si>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</si>
  <si>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</si>
  <si>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</si>
  <si>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</si>
  <si>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</si>
  <si>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</si>
  <si>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</si>
  <si>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</si>
  <si>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</si>
  <si>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</si>
  <si>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</si>
  <si>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</si>
  <si>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</si>
  <si>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</si>
  <si>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</si>
  <si>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</si>
  <si>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</si>
  <si>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</si>
  <si>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</si>
  <si>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</si>
  <si>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</si>
  <si>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</si>
  <si>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</si>
  <si>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</si>
  <si>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</si>
  <si>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</si>
  <si>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</si>
  <si>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</si>
  <si>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</si>
  <si>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</si>
  <si>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</si>
  <si>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</si>
  <si>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</si>
  <si>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</si>
  <si>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</si>
  <si>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</si>
  <si>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</si>
  <si>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</si>
  <si>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</si>
  <si>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</si>
  <si>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</si>
  <si>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</si>
  <si>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</si>
  <si>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</si>
  <si>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</si>
  <si>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</si>
  <si>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</si>
  <si>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</si>
  <si>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</si>
  <si>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</si>
  <si>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</si>
  <si>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</si>
  <si>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</si>
  <si>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</si>
  <si>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</si>
  <si>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</si>
  <si>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</si>
  <si>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</si>
  <si>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</si>
  <si>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</si>
  <si>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</si>
  <si>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</si>
  <si>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</si>
  <si>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</si>
  <si>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</si>
  <si>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</si>
  <si>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</si>
  <si>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</si>
  <si>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</si>
  <si>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</si>
  <si>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</si>
  <si>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</si>
  <si>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</si>
  <si>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</si>
  <si>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</si>
  <si>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</si>
  <si>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</si>
  <si>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</si>
  <si>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</si>
  <si>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</si>
  <si>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</si>
  <si>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</si>
  <si>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</si>
  <si>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</si>
  <si>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</si>
  <si>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</si>
  <si>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</si>
  <si>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</si>
  <si>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</si>
  <si>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</si>
  <si>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</si>
  <si>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</si>
  <si>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</si>
  <si>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</si>
  <si>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</si>
  <si>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</si>
  <si>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</si>
  <si>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</si>
  <si>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</si>
  <si>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</si>
  <si>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</si>
  <si>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</si>
  <si>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</si>
  <si>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</si>
  <si>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</si>
  <si>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</si>
  <si>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</si>
  <si>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</si>
  <si>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</si>
  <si>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</si>
  <si>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</si>
  <si>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</si>
  <si>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</si>
  <si>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</si>
  <si>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</si>
  <si>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</si>
  <si>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</si>
  <si>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</si>
  <si>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</si>
  <si>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</si>
  <si>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</si>
  <si>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</si>
  <si>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</si>
  <si>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</si>
  <si>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</si>
  <si>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</si>
  <si>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</si>
  <si>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</si>
  <si>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</si>
  <si>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</si>
  <si>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</si>
  <si>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</si>
  <si>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</si>
  <si>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</si>
  <si>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</si>
  <si>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</si>
  <si>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</si>
  <si>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</si>
  <si>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</si>
  <si>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</si>
  <si>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</si>
  <si>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</si>
  <si>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</si>
  <si>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</si>
  <si>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</si>
  <si>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</si>
  <si>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</si>
  <si>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</si>
  <si>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</si>
  <si>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</si>
  <si>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</si>
  <si>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</si>
  <si>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</si>
  <si>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</si>
  <si>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</si>
  <si>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</si>
  <si>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</si>
  <si>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</si>
  <si>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</si>
  <si>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</si>
  <si>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</si>
  <si>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</si>
  <si>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</si>
  <si>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</si>
  <si>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</si>
  <si>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</si>
  <si>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</si>
  <si>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</si>
  <si>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</si>
  <si>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</si>
  <si>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</si>
  <si>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</si>
  <si>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</si>
  <si>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</si>
  <si>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</si>
  <si>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</si>
  <si>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</si>
  <si>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</si>
  <si>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</si>
  <si>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</si>
  <si>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</si>
  <si>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</si>
  <si>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</si>
  <si>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</si>
  <si>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</si>
  <si>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</si>
  <si>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</si>
  <si>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</si>
  <si>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</si>
  <si>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</si>
  <si>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</si>
  <si>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</si>
  <si>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</si>
  <si>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</si>
  <si>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</si>
  <si>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</si>
  <si>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</si>
  <si>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</si>
  <si>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</si>
  <si>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</si>
  <si>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</si>
  <si>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</si>
  <si>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</si>
  <si>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</si>
  <si>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</si>
  <si>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</si>
  <si>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</si>
  <si>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</si>
  <si>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</si>
  <si>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</si>
  <si>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</si>
  <si>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</si>
  <si>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</si>
  <si>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</si>
  <si>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</si>
  <si>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</si>
  <si>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</si>
  <si>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</si>
  <si>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</si>
  <si>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</si>
  <si>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</si>
  <si>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</si>
  <si>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</si>
  <si>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</si>
  <si>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</si>
  <si>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</si>
  <si>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</si>
  <si>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</si>
  <si>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</si>
  <si>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</si>
  <si>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</si>
  <si>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</si>
  <si>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</si>
  <si>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</si>
  <si>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</si>
  <si>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</si>
  <si>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</si>
  <si>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</si>
  <si>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</si>
  <si>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</si>
  <si>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</si>
  <si>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</si>
  <si>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</si>
  <si>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</si>
  <si>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</si>
  <si>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</si>
  <si>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</si>
  <si>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</si>
  <si>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</si>
  <si>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</si>
  <si>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</si>
  <si>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</si>
  <si>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</si>
  <si>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</si>
  <si>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</si>
  <si>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</si>
  <si>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</si>
  <si>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</si>
  <si>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</si>
  <si>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</si>
  <si>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</si>
  <si>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</si>
  <si>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</si>
  <si>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</si>
  <si>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</si>
  <si>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</si>
  <si>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</si>
  <si>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</si>
  <si>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</si>
  <si>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</si>
  <si>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</si>
  <si>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</si>
  <si>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</si>
  <si>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</si>
  <si>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</si>
  <si>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</si>
  <si>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</si>
  <si>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</si>
  <si>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</si>
  <si>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</si>
  <si>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</si>
  <si>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</si>
  <si>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</si>
  <si>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</si>
  <si>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</si>
  <si>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</si>
  <si>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</si>
  <si>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</si>
  <si>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</si>
  <si>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</si>
  <si>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</si>
  <si>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</si>
  <si>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</si>
  <si>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</si>
  <si>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</si>
  <si>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</si>
  <si>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</si>
  <si>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</si>
  <si>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</si>
  <si>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</si>
  <si>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</si>
  <si>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</si>
  <si>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</si>
  <si>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</si>
  <si>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</si>
  <si>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</si>
  <si>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</si>
  <si>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</si>
  <si>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</si>
  <si>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</si>
  <si>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</si>
  <si>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</si>
  <si>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</si>
  <si>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</si>
  <si>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</si>
  <si>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</si>
  <si>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</si>
  <si>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</si>
  <si>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</si>
  <si>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</si>
  <si>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</si>
  <si>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</si>
  <si>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</si>
  <si>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</si>
  <si>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</si>
  <si>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</si>
  <si>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</si>
  <si>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</si>
  <si>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</si>
  <si>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</si>
  <si>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</si>
  <si>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</si>
  <si>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</si>
  <si>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</si>
  <si>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</si>
  <si>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</si>
  <si>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</si>
  <si>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</si>
  <si>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</si>
  <si>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</si>
  <si>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</si>
  <si>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</si>
  <si>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</si>
  <si>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</si>
  <si>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</si>
  <si>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</si>
  <si>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</si>
  <si>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</si>
  <si>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</si>
  <si>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</si>
  <si>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</si>
  <si>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</si>
  <si>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</si>
  <si>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</si>
  <si>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</si>
  <si>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</si>
  <si>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</si>
  <si>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</si>
  <si>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</si>
  <si>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</si>
  <si>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</si>
  <si>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</si>
  <si>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</si>
  <si>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</si>
  <si>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</si>
  <si>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</si>
  <si>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</si>
  <si>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</si>
  <si>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</si>
  <si>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</si>
  <si>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</si>
  <si>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</si>
  <si>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</si>
  <si>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</si>
  <si>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</si>
  <si>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</si>
  <si>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</si>
  <si>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</si>
  <si>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</si>
  <si>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</si>
  <si>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</si>
  <si>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</si>
  <si>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</si>
  <si>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</si>
  <si>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</si>
  <si>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</si>
  <si>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</si>
  <si>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</si>
  <si>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</si>
  <si>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</si>
  <si>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</si>
  <si>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</si>
  <si>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</si>
  <si>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</si>
  <si>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</si>
  <si>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</si>
  <si>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</si>
  <si>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</si>
  <si>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</si>
  <si>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</si>
  <si>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</si>
  <si>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</si>
  <si>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</si>
  <si>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</si>
  <si>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</si>
  <si>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</si>
  <si>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</si>
  <si>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</si>
  <si>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</si>
  <si>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</si>
  <si>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</si>
  <si>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</si>
  <si>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</si>
  <si>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</si>
  <si>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</si>
  <si>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</si>
  <si>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</si>
  <si>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</si>
  <si>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</si>
  <si>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</si>
  <si>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</si>
  <si>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</si>
  <si>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</si>
  <si>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</si>
  <si>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</si>
  <si>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</si>
  <si>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</si>
  <si>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</si>
  <si>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</si>
  <si>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</si>
  <si>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</si>
  <si>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</si>
  <si>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</si>
  <si>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</si>
  <si>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</si>
  <si>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</si>
  <si>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</si>
  <si>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</si>
  <si>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</si>
  <si>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</si>
  <si>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</si>
  <si>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</si>
  <si>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</si>
  <si>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</si>
  <si>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</si>
  <si>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</si>
  <si>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</si>
  <si>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</si>
  <si>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</si>
  <si>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</si>
  <si>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</si>
  <si>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</si>
  <si>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</si>
  <si>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</si>
  <si>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</si>
  <si>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</si>
  <si>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</si>
  <si>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</si>
  <si>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</si>
  <si>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</si>
  <si>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</si>
  <si>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</si>
  <si>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</si>
  <si>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</si>
  <si>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</si>
  <si>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</si>
  <si>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</si>
  <si>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</si>
  <si>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</si>
  <si>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</si>
  <si>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</si>
  <si>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</si>
  <si>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</si>
  <si>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</si>
  <si>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</si>
  <si>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</si>
  <si>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</si>
  <si>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</si>
  <si>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</si>
  <si>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</si>
  <si>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</si>
  <si>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</si>
  <si>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</si>
  <si>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</si>
  <si>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</si>
  <si>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</si>
  <si>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</si>
  <si>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</si>
  <si>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</si>
  <si>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</si>
  <si>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</si>
  <si>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</si>
  <si>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</si>
  <si>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</si>
  <si>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</si>
  <si>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</si>
  <si>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</si>
  <si>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</si>
  <si>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</si>
  <si>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</si>
  <si>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</si>
  <si>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</si>
  <si>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</si>
  <si>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</si>
  <si>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</si>
  <si>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</si>
  <si>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</si>
  <si>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</si>
  <si>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</si>
  <si>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</si>
  <si>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</si>
  <si>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</si>
  <si>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</si>
  <si>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</si>
  <si>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</si>
  <si>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</si>
  <si>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</si>
  <si>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</si>
  <si>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</si>
  <si>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</si>
  <si>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</si>
  <si>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</si>
  <si>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</si>
  <si>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</si>
  <si>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</si>
  <si>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</si>
  <si>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</si>
  <si>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</si>
  <si>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</si>
  <si>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</si>
  <si>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</si>
  <si>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</si>
  <si>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</si>
  <si>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</si>
  <si>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</si>
  <si>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</si>
  <si>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</si>
  <si>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</si>
  <si>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</si>
  <si>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</si>
  <si>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</si>
  <si>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</si>
  <si>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</si>
  <si>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</si>
  <si>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</si>
  <si>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</si>
  <si>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</si>
  <si>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</si>
  <si>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</si>
  <si>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</si>
  <si>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</si>
  <si>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</si>
  <si>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</si>
  <si>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</si>
  <si>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</si>
  <si>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</si>
  <si>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</si>
  <si>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</si>
  <si>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</si>
  <si>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</si>
  <si>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</si>
  <si>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</si>
  <si>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</si>
  <si>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</si>
  <si>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</si>
  <si>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</si>
  <si>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</si>
  <si>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</si>
  <si>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</si>
  <si>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</si>
  <si>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</si>
  <si>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</si>
  <si>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</si>
  <si>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</si>
  <si>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</si>
  <si>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</si>
  <si>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</si>
  <si>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</si>
  <si>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</si>
  <si>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</si>
  <si>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</si>
  <si>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</si>
  <si>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</si>
  <si>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</si>
  <si>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</si>
  <si>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</si>
  <si>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</si>
  <si>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</si>
  <si>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</si>
  <si>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</si>
  <si>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</si>
  <si>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</si>
  <si>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</si>
  <si>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</si>
  <si>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</si>
  <si>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</si>
  <si>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</si>
  <si>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</si>
  <si>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</si>
  <si>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</si>
  <si>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</si>
  <si>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</si>
  <si>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</si>
  <si>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</si>
  <si>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</si>
  <si>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</si>
  <si>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</si>
  <si>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</si>
  <si>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</si>
  <si>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</si>
  <si>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</si>
  <si>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</si>
  <si>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</si>
  <si>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</si>
  <si>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</si>
  <si>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</si>
  <si>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</si>
  <si>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</si>
  <si>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</si>
  <si>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</si>
  <si>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</si>
  <si>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</si>
  <si>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</si>
  <si>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</si>
  <si>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</si>
  <si>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</si>
  <si>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</si>
  <si>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</si>
  <si>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</si>
  <si>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</si>
  <si>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</si>
  <si>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</si>
  <si>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</si>
  <si>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</si>
  <si>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</si>
  <si>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</si>
  <si>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</si>
  <si>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</si>
  <si>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</si>
  <si>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</si>
  <si>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</si>
  <si>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</si>
  <si>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</si>
  <si>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</si>
  <si>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</si>
  <si>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</si>
  <si>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</si>
  <si>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</si>
  <si>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</si>
  <si>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</si>
  <si>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</si>
  <si>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</si>
  <si>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</si>
  <si>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</si>
  <si>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</si>
  <si>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</si>
  <si>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</si>
  <si>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</si>
  <si>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</si>
  <si>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</si>
  <si>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</si>
  <si>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</si>
  <si>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</si>
  <si>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</si>
  <si>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</si>
  <si>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</si>
  <si>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</si>
  <si>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</si>
  <si>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</si>
  <si>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</si>
  <si>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</si>
  <si>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</si>
  <si>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</si>
  <si>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</si>
  <si>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</si>
  <si>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</si>
  <si>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</si>
  <si>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</si>
  <si>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</si>
  <si>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</si>
  <si>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</si>
  <si>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</si>
  <si>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</si>
  <si>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</si>
  <si>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</si>
  <si>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</si>
  <si>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</si>
  <si>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</si>
  <si>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</si>
  <si>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</si>
  <si>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</si>
  <si>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</si>
  <si>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</si>
  <si>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</si>
  <si>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</si>
  <si>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</si>
  <si>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</si>
  <si>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</si>
  <si>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</si>
  <si>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</si>
  <si>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</si>
  <si>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</si>
  <si>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</si>
  <si>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</si>
  <si>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</si>
  <si>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</si>
  <si>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</si>
  <si>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</si>
  <si>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</si>
  <si>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</si>
  <si>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</si>
  <si>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</si>
  <si>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</si>
  <si>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</si>
  <si>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</si>
  <si>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</si>
  <si>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</si>
  <si>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</si>
  <si>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</si>
  <si>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</si>
  <si>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</si>
  <si>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</si>
  <si>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</si>
  <si>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</si>
  <si>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</si>
  <si>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</si>
  <si>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</si>
  <si>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</si>
  <si>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</si>
  <si>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</si>
  <si>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</si>
  <si>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</si>
  <si>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</si>
  <si>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</si>
  <si>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</si>
  <si>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</si>
  <si>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</si>
  <si>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</si>
  <si>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</si>
  <si>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</si>
  <si>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</si>
  <si>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</si>
  <si>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</si>
  <si>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</si>
  <si>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</si>
  <si>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</si>
  <si>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</si>
  <si>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</si>
  <si>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</si>
  <si>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</si>
  <si>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</si>
  <si>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</si>
  <si>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</si>
  <si>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</si>
  <si>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</si>
  <si>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</si>
  <si>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</si>
  <si>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</si>
  <si>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</si>
  <si>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</si>
  <si>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</si>
  <si>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</si>
  <si>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</si>
  <si>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</si>
  <si>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</si>
  <si>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</si>
  <si>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</si>
  <si>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</si>
  <si>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</si>
  <si>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</si>
  <si>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</si>
  <si>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</si>
  <si>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</si>
  <si>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</si>
  <si>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</si>
  <si>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</si>
  <si>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</si>
  <si>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</si>
  <si>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</si>
  <si>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</si>
  <si>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</si>
  <si>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</si>
  <si>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</si>
  <si>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</si>
  <si>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</si>
  <si>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</si>
  <si>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</si>
  <si>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</si>
  <si>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</si>
  <si>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</si>
  <si>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</si>
  <si>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</si>
  <si>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</si>
  <si>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</si>
  <si>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</si>
  <si>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</si>
  <si>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</si>
  <si>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</si>
  <si>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</si>
  <si>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</si>
  <si>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</si>
  <si>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</si>
  <si>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</si>
  <si>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</si>
  <si>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</si>
  <si>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</si>
  <si>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</si>
  <si>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</si>
  <si>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</si>
  <si>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</si>
  <si>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</si>
  <si>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</si>
  <si>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</si>
  <si>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</si>
  <si>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</si>
  <si>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</si>
  <si>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</si>
  <si>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</si>
  <si>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</si>
  <si>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</si>
  <si>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</si>
  <si>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</si>
  <si>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</si>
  <si>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</si>
  <si>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</si>
  <si>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</si>
  <si>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</si>
  <si>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</si>
  <si>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</si>
  <si>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</si>
  <si>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</si>
  <si>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</si>
  <si>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</si>
  <si>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</si>
  <si>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</si>
  <si>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</si>
  <si>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</si>
  <si>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</si>
  <si>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</si>
  <si>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</si>
  <si>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</si>
  <si>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</si>
  <si>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</si>
  <si>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</si>
  <si>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</si>
  <si>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</si>
  <si>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</si>
  <si>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</si>
  <si>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</si>
  <si>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</si>
  <si>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</si>
  <si>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</si>
  <si>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</si>
  <si>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</si>
  <si>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</si>
  <si>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</si>
  <si>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</si>
  <si>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</si>
  <si>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</si>
  <si>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</si>
  <si>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</si>
  <si>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</si>
  <si>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</si>
  <si>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</si>
  <si>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</si>
  <si>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</si>
  <si>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</si>
  <si>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</si>
  <si>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</si>
  <si>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</si>
  <si>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</si>
  <si>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</si>
  <si>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</si>
  <si>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</si>
  <si>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</si>
  <si>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</si>
  <si>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</si>
  <si>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</si>
  <si>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</si>
  <si>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</si>
  <si>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</si>
  <si>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</si>
  <si>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</si>
  <si>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</si>
  <si>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</si>
  <si>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</si>
  <si>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</si>
  <si>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</si>
  <si>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</si>
  <si>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</si>
  <si>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</si>
  <si>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</si>
  <si>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</si>
  <si>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</si>
  <si>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</si>
  <si>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</si>
  <si>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</si>
  <si>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</si>
  <si>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</si>
  <si>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</si>
  <si>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</si>
  <si>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</si>
  <si>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</si>
  <si>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</si>
  <si>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</si>
  <si>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</si>
  <si>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</si>
  <si>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</si>
  <si>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</si>
  <si>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</si>
  <si>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</si>
  <si>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</si>
  <si>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</si>
  <si>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</si>
  <si>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</si>
  <si>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</si>
  <si>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</si>
  <si>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</si>
  <si>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</si>
  <si>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</si>
  <si>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</si>
  <si>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</si>
  <si>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</si>
  <si>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</si>
  <si>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</si>
  <si>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</si>
  <si>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</si>
  <si>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</si>
  <si>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</si>
  <si>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</si>
  <si>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</si>
  <si>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</si>
  <si>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</si>
  <si>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</si>
  <si>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</si>
  <si>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</si>
  <si>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</si>
  <si>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</si>
  <si>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</si>
  <si>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</si>
  <si>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</si>
  <si>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</si>
  <si>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</si>
  <si>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</si>
  <si>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</si>
  <si>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</si>
  <si>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</si>
  <si>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</si>
  <si>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</si>
  <si>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</si>
  <si>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</si>
  <si>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</si>
  <si>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</si>
  <si>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</si>
  <si>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</si>
  <si>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</si>
  <si>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</si>
  <si>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</si>
  <si>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</si>
  <si>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</si>
  <si>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</si>
  <si>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</si>
  <si>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</si>
  <si>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</si>
  <si>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</si>
  <si>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</si>
  <si>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</si>
  <si>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</si>
  <si>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</si>
  <si>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</si>
  <si>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</si>
  <si>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</si>
  <si>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</si>
  <si>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</si>
  <si>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</si>
  <si>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</si>
  <si>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</si>
  <si>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</si>
  <si>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</si>
  <si>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</si>
  <si>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</si>
  <si>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</si>
  <si>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</si>
  <si>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</si>
  <si>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</si>
  <si>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</si>
  <si>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</si>
  <si>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</si>
  <si>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</si>
  <si>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</si>
  <si>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</si>
  <si>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</si>
  <si>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</si>
  <si>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</si>
  <si>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</si>
  <si>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</si>
  <si>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</si>
  <si>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</si>
  <si>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</si>
  <si>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</si>
  <si>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</si>
  <si>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</si>
  <si>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</si>
  <si>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</si>
  <si>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</si>
  <si>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</si>
  <si>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</si>
  <si>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</si>
  <si>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</si>
  <si>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</si>
  <si>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</si>
  <si>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</si>
  <si>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</si>
  <si>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</si>
  <si>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</si>
  <si>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</si>
  <si>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</si>
  <si>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</si>
  <si>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</si>
  <si>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</si>
  <si>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</si>
  <si>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</si>
  <si>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</si>
  <si>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</si>
  <si>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</si>
  <si>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</si>
  <si>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</si>
  <si>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</si>
  <si>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</si>
  <si>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</si>
  <si>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</si>
  <si>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</si>
  <si>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</si>
  <si>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</si>
  <si>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</si>
  <si>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</si>
  <si>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</si>
  <si>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</si>
  <si>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</si>
  <si>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</si>
  <si>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</si>
  <si>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</si>
  <si>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</si>
  <si>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</si>
  <si>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</si>
  <si>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</si>
  <si>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</si>
  <si>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</si>
  <si>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</si>
  <si>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</si>
  <si>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</si>
  <si>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</si>
  <si>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</si>
  <si>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</si>
  <si>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</si>
  <si>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</si>
  <si>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</si>
  <si>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</si>
  <si>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</si>
  <si>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</si>
  <si>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</si>
  <si>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</si>
  <si>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</si>
  <si>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</si>
  <si>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</si>
  <si>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</si>
  <si>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</si>
  <si>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</si>
  <si>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</si>
  <si>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</si>
  <si>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</si>
  <si>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</si>
  <si>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</si>
  <si>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</si>
  <si>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</si>
  <si>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</si>
  <si>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</si>
  <si>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</si>
  <si>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</si>
  <si>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</si>
  <si>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</si>
  <si>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</si>
  <si>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</si>
  <si>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</si>
  <si>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</si>
  <si>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</si>
  <si>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</si>
  <si>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</si>
  <si>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</si>
  <si>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</si>
  <si>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</si>
  <si>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</si>
  <si>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</si>
  <si>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</si>
  <si>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</si>
  <si>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</si>
  <si>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</si>
  <si>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</si>
  <si>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</si>
  <si>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</si>
  <si>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</si>
  <si>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</si>
  <si>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</si>
  <si>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</si>
  <si>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</si>
  <si>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</si>
  <si>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</si>
  <si>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</si>
  <si>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</si>
  <si>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</si>
  <si>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</si>
  <si>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</si>
  <si>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</si>
  <si>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</si>
  <si>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</si>
  <si>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</si>
  <si>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</si>
  <si>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</si>
  <si>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</si>
  <si>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</si>
  <si>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</si>
  <si>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</si>
  <si>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</si>
  <si>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</si>
  <si>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</si>
  <si>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</si>
  <si>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</si>
  <si>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</si>
  <si>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</si>
  <si>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</si>
  <si>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</si>
  <si>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</si>
  <si>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</si>
  <si>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</si>
  <si>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</si>
  <si>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</si>
  <si>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</si>
  <si>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</si>
  <si>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</si>
  <si>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</si>
  <si>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</si>
  <si>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</si>
  <si>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</si>
  <si>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</si>
  <si>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</si>
  <si>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</si>
  <si>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</si>
  <si>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</si>
  <si>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</si>
  <si>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</si>
  <si>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</si>
  <si>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</si>
  <si>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</si>
  <si>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</si>
  <si>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</si>
  <si>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</si>
  <si>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</si>
  <si>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</si>
  <si>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</si>
  <si>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</si>
  <si>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</si>
  <si>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</si>
  <si>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</si>
  <si>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</si>
  <si>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</si>
  <si>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</si>
  <si>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</si>
  <si>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</si>
  <si>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</si>
  <si>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</si>
  <si>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</si>
  <si>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</si>
  <si>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</si>
  <si>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</si>
  <si>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</si>
  <si>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</si>
  <si>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</si>
  <si>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</si>
  <si>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</si>
  <si>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</si>
  <si>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</si>
  <si>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</si>
  <si>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</si>
  <si>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</si>
  <si>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</si>
  <si>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</si>
  <si>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</si>
  <si>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</si>
  <si>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</si>
  <si>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</si>
  <si>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</si>
  <si>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</si>
  <si>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</si>
  <si>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</si>
  <si>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</si>
  <si>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</si>
  <si>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</si>
  <si>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</si>
  <si>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</si>
  <si>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</si>
  <si>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</si>
  <si>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</si>
  <si>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</si>
  <si>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</si>
  <si>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</si>
  <si>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</si>
  <si>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</si>
  <si>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</si>
  <si>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</si>
  <si>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</si>
  <si>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</si>
  <si>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</si>
  <si>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</si>
  <si>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</si>
  <si>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</si>
  <si>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</si>
  <si>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</si>
  <si>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</si>
  <si>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</si>
  <si>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</si>
  <si>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</si>
  <si>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</si>
  <si>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</si>
  <si>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</si>
  <si>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</si>
  <si>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</si>
  <si>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</si>
  <si>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</si>
  <si>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</si>
  <si>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</si>
  <si>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</si>
  <si>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</si>
  <si>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</si>
  <si>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</si>
  <si>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</si>
  <si>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</si>
  <si>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</si>
  <si>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</si>
  <si>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</si>
  <si>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</si>
  <si>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</si>
  <si>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</si>
  <si>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</si>
  <si>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</si>
  <si>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</si>
  <si>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</si>
  <si>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</si>
  <si>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</si>
  <si>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</si>
  <si>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</si>
  <si>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</si>
  <si>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</si>
  <si>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</si>
  <si>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</si>
  <si>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</si>
  <si>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</si>
  <si>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</si>
  <si>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</si>
  <si>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</si>
  <si>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</si>
  <si>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</si>
  <si>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</si>
  <si>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</si>
  <si>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</si>
  <si>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</si>
  <si>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</si>
  <si>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</si>
  <si>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</si>
  <si>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</si>
  <si>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</si>
  <si>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</si>
  <si>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</si>
  <si>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</si>
  <si>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</si>
  <si>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</si>
  <si>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</si>
  <si>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</si>
  <si>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</si>
  <si>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</si>
  <si>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</si>
  <si>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</si>
  <si>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</si>
  <si>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</si>
  <si>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</si>
  <si>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</si>
  <si>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</si>
  <si>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</si>
  <si>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</si>
  <si>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</si>
  <si>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</si>
  <si>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</si>
  <si>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</si>
  <si>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</si>
  <si>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</si>
  <si>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</si>
  <si>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</si>
  <si>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</si>
  <si>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</si>
  <si>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</si>
  <si>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</si>
  <si>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</si>
  <si>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</si>
  <si>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</si>
  <si>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</si>
  <si>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</si>
  <si>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</si>
  <si>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</si>
  <si>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</si>
  <si>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</si>
  <si>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</si>
  <si>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</si>
  <si>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</si>
  <si>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</si>
  <si>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</si>
  <si>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</si>
  <si>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</si>
  <si>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</si>
  <si>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</si>
  <si>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</si>
  <si>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</si>
  <si>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</si>
  <si>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</si>
  <si>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</si>
  <si>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</si>
  <si>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</si>
  <si>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</si>
  <si>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</si>
  <si>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</si>
  <si>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</si>
  <si>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</si>
  <si>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</si>
  <si>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</si>
  <si>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</si>
  <si>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</si>
  <si>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</si>
  <si>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</si>
  <si>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</si>
  <si>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</si>
  <si>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</si>
  <si>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</si>
  <si>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</si>
  <si>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</si>
  <si>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</si>
  <si>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</si>
  <si>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</si>
  <si>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</si>
  <si>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</si>
  <si>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</si>
  <si>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</si>
  <si>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</si>
  <si>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</si>
  <si>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</si>
  <si>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</si>
  <si>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</si>
  <si>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</si>
  <si>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</si>
  <si>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</si>
  <si>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</si>
  <si>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</si>
  <si>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</si>
  <si>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</si>
  <si>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</si>
  <si>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</si>
  <si>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</si>
  <si>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</si>
  <si>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</si>
  <si>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</si>
  <si>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</si>
  <si>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</si>
  <si>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</si>
  <si>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</si>
  <si>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</si>
  <si>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</si>
  <si>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</si>
  <si>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</si>
  <si>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</si>
  <si>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</si>
  <si>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</si>
  <si>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</si>
  <si>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</si>
  <si>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</si>
  <si>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</si>
  <si>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</si>
  <si>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</si>
  <si>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</si>
  <si>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</si>
  <si>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</si>
  <si>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</si>
  <si>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</si>
  <si>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</si>
  <si>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</si>
  <si>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</si>
  <si>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</si>
  <si>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</si>
  <si>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</si>
  <si>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</si>
  <si>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</si>
  <si>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</si>
  <si>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</si>
  <si>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</si>
  <si>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</si>
  <si>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</si>
  <si>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</si>
  <si>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</si>
  <si>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</si>
  <si>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</si>
  <si>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</si>
  <si>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</si>
  <si>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</si>
  <si>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</si>
  <si>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</si>
  <si>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</si>
  <si>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</si>
  <si>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</si>
  <si>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</si>
  <si>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</si>
  <si>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</si>
  <si>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</si>
  <si>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</si>
  <si>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</si>
  <si>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</si>
  <si>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</si>
  <si>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</si>
  <si>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</si>
  <si>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</si>
  <si>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</si>
  <si>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</si>
  <si>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</si>
  <si>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</si>
  <si>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</si>
  <si>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</si>
  <si>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</si>
  <si>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</si>
  <si>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</si>
  <si>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</si>
  <si>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</si>
  <si>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</si>
  <si>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</si>
  <si>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</si>
  <si>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</si>
  <si>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</si>
  <si>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</si>
  <si>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</si>
  <si>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</si>
  <si>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</si>
  <si>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</si>
  <si>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</si>
  <si>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</si>
  <si>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</si>
  <si>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</si>
  <si>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</si>
  <si>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</si>
  <si>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</si>
  <si>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</si>
  <si>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</si>
  <si>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</si>
  <si>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</si>
  <si>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</si>
  <si>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</si>
  <si>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</si>
  <si>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</si>
  <si>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</si>
  <si>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</si>
  <si>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</si>
  <si>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</si>
  <si>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</si>
  <si>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</si>
  <si>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</si>
  <si>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</si>
  <si>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</si>
  <si>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</si>
  <si>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</si>
  <si>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</si>
  <si>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</si>
  <si>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</si>
  <si>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</si>
  <si>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</si>
  <si>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</si>
  <si>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</si>
  <si>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</si>
  <si>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</si>
  <si>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</si>
  <si>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</si>
  <si>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</si>
  <si>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</si>
  <si>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</si>
  <si>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</si>
  <si>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</si>
  <si>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</si>
  <si>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</si>
  <si>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</si>
  <si>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</si>
  <si>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</si>
  <si>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</si>
  <si>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</si>
  <si>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</si>
  <si>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</si>
  <si>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</si>
  <si>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</si>
  <si>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</si>
  <si>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</si>
  <si>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</si>
  <si>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</si>
  <si>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</si>
  <si>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</si>
  <si>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</si>
  <si>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</si>
  <si>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</si>
  <si>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</si>
  <si>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</si>
  <si>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</si>
  <si>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</si>
  <si>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</si>
  <si>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</si>
  <si>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</si>
  <si>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</si>
  <si>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</si>
  <si>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</si>
  <si>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</si>
  <si>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</si>
  <si>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</si>
  <si>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</si>
  <si>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</si>
  <si>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</si>
  <si>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</si>
  <si>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</si>
  <si>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</si>
  <si>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</si>
  <si>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</si>
  <si>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</si>
  <si>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</si>
  <si>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</si>
  <si>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</si>
  <si>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</si>
  <si>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</si>
  <si>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</si>
  <si>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</si>
  <si>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</si>
  <si>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</si>
  <si>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</si>
  <si>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</si>
  <si>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</si>
  <si>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</si>
  <si>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</si>
  <si>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</si>
  <si>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</si>
  <si>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</si>
  <si>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</si>
  <si>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</si>
  <si>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</si>
  <si>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</si>
  <si>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</si>
  <si>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</si>
  <si>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</si>
  <si>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</si>
  <si>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</si>
  <si>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</si>
  <si>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</si>
  <si>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</si>
  <si>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</si>
  <si>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</si>
  <si>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</si>
  <si>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</si>
  <si>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</si>
  <si>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</si>
  <si>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</si>
  <si>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</si>
  <si>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</si>
  <si>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</si>
  <si>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</si>
  <si>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</si>
  <si>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</si>
  <si>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</si>
  <si>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</si>
  <si>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</si>
  <si>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</si>
  <si>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</si>
  <si>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</si>
  <si>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</si>
  <si>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</si>
  <si>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</si>
  <si>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</si>
  <si>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</si>
  <si>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</si>
  <si>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</si>
  <si>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</si>
  <si>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</si>
  <si>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</si>
  <si>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</si>
  <si>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</si>
  <si>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</si>
  <si>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</si>
  <si>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</si>
  <si>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</si>
  <si>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</si>
  <si>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</si>
  <si>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</si>
  <si>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</si>
  <si>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</si>
  <si>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</si>
  <si>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</si>
  <si>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</si>
  <si>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</si>
  <si>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</si>
  <si>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</si>
  <si>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</si>
  <si>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</si>
  <si>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</si>
  <si>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</si>
  <si>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</si>
  <si>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</si>
  <si>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</si>
  <si>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</si>
  <si>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</si>
  <si>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</si>
  <si>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</si>
  <si>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</si>
  <si>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</si>
  <si>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</si>
  <si>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</si>
  <si>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</si>
  <si>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</si>
  <si>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</si>
  <si>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</si>
  <si>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</si>
  <si>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</si>
  <si>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</si>
  <si>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</si>
  <si>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</si>
  <si>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</si>
  <si>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</si>
  <si>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</si>
  <si>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</si>
  <si>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</si>
  <si>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</si>
  <si>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</si>
  <si>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</si>
  <si>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</si>
  <si>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</si>
  <si>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</si>
  <si>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</si>
  <si>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</si>
  <si>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</si>
  <si>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</si>
  <si>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</si>
  <si>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</si>
  <si>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</si>
  <si>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</si>
  <si>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</si>
  <si>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</si>
  <si>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</si>
  <si>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</si>
  <si>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</si>
  <si>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</si>
  <si>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</si>
  <si>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</si>
  <si>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</si>
  <si>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</si>
  <si>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</si>
  <si>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</si>
  <si>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</si>
  <si>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</si>
  <si>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</si>
  <si>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</si>
  <si>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</si>
  <si>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</si>
  <si>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</si>
  <si>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</si>
  <si>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</si>
  <si>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</si>
  <si>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</si>
  <si>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</si>
  <si>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</si>
  <si>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</si>
  <si>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</si>
  <si>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</si>
  <si>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</si>
  <si>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</si>
  <si>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</si>
  <si>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</si>
  <si>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</si>
  <si>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</si>
  <si>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</si>
  <si>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</si>
  <si>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</si>
  <si>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</si>
  <si>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</si>
  <si>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</si>
  <si>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</si>
  <si>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</si>
  <si>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</si>
  <si>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</si>
  <si>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</si>
  <si>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</si>
  <si>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</si>
  <si>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</si>
  <si>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</si>
  <si>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</si>
  <si>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</si>
  <si>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</si>
  <si>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</si>
  <si>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</si>
  <si>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</si>
  <si>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</si>
  <si>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</si>
  <si>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</si>
  <si>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</si>
  <si>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</si>
  <si>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</si>
  <si>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</si>
  <si>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</si>
  <si>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</si>
  <si>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</si>
  <si>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</si>
  <si>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</si>
  <si>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</si>
  <si>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</si>
  <si>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</si>
  <si>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</si>
  <si>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</si>
  <si>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</si>
  <si>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</si>
  <si>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</si>
  <si>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</si>
  <si>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</si>
  <si>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</si>
  <si>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</si>
  <si>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</si>
  <si>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</si>
  <si>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</si>
  <si>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</si>
  <si>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</si>
  <si>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</si>
  <si>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</si>
  <si>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</si>
  <si>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</si>
  <si>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</si>
  <si>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</si>
  <si>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</si>
  <si>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</si>
  <si>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</si>
  <si>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</si>
  <si>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</si>
  <si>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</si>
  <si>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</si>
  <si>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</si>
  <si>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</si>
  <si>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</si>
  <si>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</si>
  <si>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</si>
  <si>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</si>
  <si>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</si>
  <si>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</si>
  <si>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</si>
  <si>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</si>
  <si>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</si>
  <si>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</si>
  <si>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</si>
  <si>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</si>
  <si>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</si>
  <si>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</si>
  <si>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</si>
  <si>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</si>
  <si>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</si>
  <si>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</si>
  <si>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</si>
  <si>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</si>
  <si>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</si>
  <si>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</si>
  <si>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</si>
  <si>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</si>
  <si>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</si>
  <si>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</si>
  <si>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</si>
  <si>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</si>
  <si>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</si>
  <si>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</si>
  <si>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</si>
  <si>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</si>
  <si>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</si>
  <si>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</si>
  <si>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</si>
  <si>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</si>
  <si>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</si>
  <si>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</si>
  <si>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</si>
  <si>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</si>
  <si>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</si>
  <si>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</si>
  <si>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</si>
  <si>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</si>
  <si>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</si>
  <si>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</si>
  <si>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</si>
  <si>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</si>
  <si>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</si>
  <si>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</si>
  <si>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</si>
  <si>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</si>
  <si>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</si>
  <si>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</si>
  <si>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</si>
  <si>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</si>
  <si>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</si>
  <si>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</si>
  <si>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</si>
  <si>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</si>
  <si>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</si>
  <si>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</si>
  <si>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</si>
  <si>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</si>
  <si>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</si>
  <si>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</si>
  <si>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</si>
  <si>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</si>
  <si>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</si>
  <si>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</si>
  <si>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</si>
  <si>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</si>
  <si>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</si>
  <si>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</si>
  <si>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</si>
  <si>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</si>
  <si>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</si>
  <si>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</si>
  <si>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</si>
  <si>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</si>
  <si>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</si>
  <si>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</si>
  <si>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</si>
  <si>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</si>
  <si>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</si>
  <si>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</si>
  <si>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</si>
  <si>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</si>
  <si>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</si>
  <si>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</si>
  <si>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</si>
  <si>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</si>
  <si>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</si>
  <si>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</si>
  <si>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</si>
  <si>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</si>
  <si>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</si>
  <si>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</si>
  <si>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</si>
  <si>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</si>
  <si>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</si>
  <si>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</si>
  <si>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</si>
  <si>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</si>
  <si>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</si>
  <si>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</si>
  <si>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</si>
  <si>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</si>
  <si>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</si>
  <si>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</si>
  <si>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</si>
  <si>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</si>
  <si>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</si>
  <si>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</si>
  <si>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</si>
  <si>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</si>
  <si>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</si>
  <si>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</si>
  <si>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</si>
  <si>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</si>
  <si>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</si>
  <si>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</si>
  <si>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</si>
  <si>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</si>
  <si>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</si>
  <si>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</si>
  <si>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</si>
  <si>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</si>
  <si>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</si>
  <si>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</si>
  <si>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</si>
  <si>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</si>
  <si>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</si>
  <si>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</si>
  <si>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</si>
  <si>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</si>
  <si>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</si>
  <si>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</si>
  <si>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</si>
  <si>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</si>
  <si>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</si>
  <si>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</si>
  <si>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</si>
  <si>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</si>
  <si>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</si>
  <si>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</si>
  <si>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</si>
  <si>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</si>
  <si>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</si>
  <si>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</si>
  <si>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</si>
  <si>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</si>
  <si>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</si>
  <si>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</si>
  <si>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</si>
  <si>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</si>
  <si>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</si>
  <si>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</si>
  <si>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</si>
  <si>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</si>
  <si>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</si>
  <si>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</si>
  <si>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</si>
  <si>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</si>
  <si>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</si>
  <si>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</si>
  <si>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</si>
  <si>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</si>
  <si>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</si>
  <si>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</si>
  <si>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</si>
  <si>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</si>
  <si>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</si>
  <si>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</si>
  <si>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</si>
  <si>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</si>
  <si>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</si>
  <si>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</si>
  <si>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</si>
  <si>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</si>
  <si>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</si>
  <si>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</si>
  <si>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</si>
  <si>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</si>
  <si>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</si>
  <si>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</si>
  <si>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</si>
  <si>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</si>
  <si>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</si>
  <si>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</si>
  <si>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</si>
  <si>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</si>
  <si>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</si>
  <si>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</si>
  <si>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</si>
  <si>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</si>
  <si>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</si>
  <si>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</si>
  <si>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</si>
  <si>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</si>
  <si>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</si>
  <si>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</si>
  <si>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</si>
  <si>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</si>
  <si>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</si>
  <si>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</si>
  <si>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</si>
  <si>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</si>
  <si>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</si>
  <si>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</si>
  <si>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</si>
  <si>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</si>
  <si>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</si>
  <si>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</si>
  <si>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</si>
  <si>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</si>
  <si>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</si>
  <si>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</si>
  <si>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</si>
  <si>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</si>
  <si>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</si>
  <si>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</si>
  <si>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</si>
  <si>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</si>
  <si>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</si>
  <si>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</si>
  <si>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</si>
  <si>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</si>
  <si>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</si>
  <si>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</si>
  <si>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</si>
  <si>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</si>
  <si>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</si>
  <si>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</si>
  <si>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</si>
  <si>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</si>
  <si>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</si>
  <si>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</si>
  <si>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</si>
  <si>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</si>
  <si>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</si>
  <si>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</si>
  <si>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</si>
  <si>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</si>
  <si>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</si>
  <si>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</si>
  <si>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</si>
  <si>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</si>
  <si>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</si>
  <si>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</si>
  <si>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</si>
  <si>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</si>
  <si>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</si>
  <si>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</si>
  <si>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</si>
  <si>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</si>
  <si>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</si>
  <si>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</si>
  <si>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</si>
  <si>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</si>
  <si>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</si>
  <si>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</si>
  <si>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</si>
  <si>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</si>
  <si>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</si>
  <si>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</si>
  <si>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</si>
  <si>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</si>
  <si>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</si>
  <si>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</si>
  <si>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</si>
  <si>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</si>
  <si>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</si>
  <si>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</si>
  <si>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</si>
  <si>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</si>
  <si>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</si>
  <si>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</si>
  <si>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</si>
  <si>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</si>
  <si>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</si>
  <si>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</si>
  <si>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</si>
  <si>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</si>
  <si>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</si>
  <si>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</si>
  <si>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</si>
  <si>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</si>
  <si>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</si>
  <si>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</si>
  <si>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</si>
  <si>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</si>
  <si>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</si>
  <si>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</si>
  <si>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</si>
  <si>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</si>
  <si>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</si>
  <si>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</si>
  <si>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</si>
  <si>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</si>
  <si>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</si>
  <si>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</si>
  <si>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</si>
  <si>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</si>
  <si>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</si>
  <si>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</si>
  <si>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</si>
  <si>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</si>
  <si>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</si>
  <si>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</si>
  <si>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</si>
  <si>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</si>
  <si>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</si>
  <si>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</si>
  <si>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</si>
  <si>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</si>
  <si>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</si>
  <si>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</si>
  <si>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</si>
  <si>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</si>
  <si>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</si>
  <si>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</si>
  <si>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</si>
  <si>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</si>
  <si>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</si>
  <si>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</si>
  <si>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</si>
  <si>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</si>
  <si>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</si>
  <si>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</si>
  <si>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</si>
  <si>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</si>
  <si>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</si>
  <si>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</si>
  <si>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</si>
  <si>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</si>
  <si>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</si>
  <si>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</si>
  <si>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</si>
  <si>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</si>
  <si>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</si>
  <si>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</si>
  <si>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</si>
  <si>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</si>
  <si>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</si>
  <si>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</si>
  <si>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</si>
  <si>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</si>
  <si>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</si>
  <si>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</si>
  <si>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</si>
  <si>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</si>
  <si>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</si>
  <si>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</si>
  <si>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</si>
  <si>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</si>
  <si>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</si>
  <si>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</si>
  <si>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</si>
  <si>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</si>
  <si>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</si>
  <si>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</si>
  <si>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</si>
  <si>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</si>
  <si>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</si>
  <si>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</si>
  <si>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</si>
  <si>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</si>
  <si>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</si>
  <si>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</si>
  <si>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</si>
  <si>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</si>
  <si>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</si>
  <si>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</si>
  <si>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</si>
  <si>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</si>
  <si>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</si>
  <si>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</si>
  <si>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</si>
  <si>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</si>
  <si>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</si>
  <si>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</si>
  <si>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</si>
  <si>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</si>
  <si>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</si>
  <si>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</si>
  <si>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</si>
  <si>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</si>
  <si>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</si>
  <si>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</si>
  <si>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</si>
  <si>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</si>
  <si>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</si>
  <si>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</si>
  <si>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</si>
  <si>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</si>
  <si>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</si>
  <si>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</si>
  <si>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</si>
  <si>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</si>
  <si>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</si>
  <si>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</si>
  <si>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</si>
  <si>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</si>
  <si>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</si>
  <si>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</si>
  <si>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</si>
  <si>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</si>
  <si>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</si>
  <si>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</si>
  <si>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</si>
  <si>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</si>
  <si>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</si>
  <si>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</si>
  <si>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</si>
  <si>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</si>
  <si>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</si>
  <si>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</si>
  <si>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</si>
  <si>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</si>
  <si>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</si>
  <si>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</si>
  <si>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</si>
  <si>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</si>
  <si>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</si>
  <si>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</si>
  <si>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</si>
  <si>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</si>
  <si>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</si>
  <si>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</si>
  <si>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</si>
  <si>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</si>
  <si>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</si>
  <si>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</si>
  <si>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</si>
  <si>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</si>
  <si>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</si>
  <si>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</si>
  <si>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</si>
  <si>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</si>
  <si>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</si>
  <si>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</si>
  <si>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</si>
  <si>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</si>
  <si>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</si>
  <si>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</si>
  <si>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</si>
  <si>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</si>
  <si>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</si>
  <si>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</si>
  <si>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</si>
  <si>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</si>
  <si>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</si>
  <si>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</si>
  <si>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</si>
  <si>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</si>
  <si>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</si>
  <si>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</si>
  <si>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</si>
  <si>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</si>
  <si>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</si>
  <si>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</si>
  <si>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</si>
  <si>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</si>
  <si>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</si>
  <si>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</si>
  <si>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</si>
  <si>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</si>
  <si>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</si>
  <si>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</si>
  <si>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</si>
  <si>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</si>
  <si>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</si>
  <si>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</si>
  <si>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</si>
  <si>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</si>
  <si>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</si>
  <si>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</si>
  <si>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</si>
  <si>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</si>
  <si>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</si>
  <si>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</si>
  <si>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</si>
  <si>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</si>
  <si>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</si>
  <si>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</si>
  <si>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</si>
  <si>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</si>
  <si>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</si>
  <si>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</si>
  <si>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</si>
  <si>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</si>
  <si>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</si>
  <si>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</si>
  <si>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</si>
  <si>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</si>
  <si>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</si>
  <si>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</si>
  <si>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</si>
  <si>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</si>
  <si>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</si>
  <si>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</si>
  <si>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</si>
  <si>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</si>
  <si>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</si>
  <si>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</si>
  <si>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</si>
  <si>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</si>
  <si>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</si>
  <si>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</si>
  <si>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</si>
  <si>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</si>
  <si>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</si>
  <si>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</si>
  <si>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</si>
  <si>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</si>
  <si>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</si>
  <si>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</si>
  <si>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</si>
  <si>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</si>
  <si>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</si>
  <si>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</si>
  <si>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</si>
  <si>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</si>
  <si>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</si>
  <si>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</si>
  <si>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</si>
  <si>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</si>
  <si>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</si>
  <si>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</si>
  <si>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</si>
  <si>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</si>
  <si>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</si>
  <si>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</si>
  <si>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</si>
  <si>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</si>
  <si>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</si>
  <si>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</si>
  <si>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</si>
  <si>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</si>
  <si>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</si>
  <si>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</si>
  <si>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</si>
  <si>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</si>
  <si>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</si>
  <si>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</si>
  <si>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</si>
  <si>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</si>
  <si>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</si>
  <si>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</si>
  <si>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</si>
  <si>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</si>
  <si>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</si>
  <si>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</si>
  <si>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</si>
  <si>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</si>
  <si>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</si>
  <si>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</si>
  <si>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</si>
  <si>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</si>
  <si>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</si>
  <si>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</si>
  <si>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</si>
  <si>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</si>
  <si>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</si>
  <si>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</si>
  <si>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</si>
  <si>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</si>
  <si>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</si>
  <si>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</si>
  <si>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</si>
  <si>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</si>
  <si>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</si>
  <si>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</si>
  <si>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</si>
  <si>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</si>
  <si>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</si>
  <si>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</si>
  <si>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</si>
  <si>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</si>
  <si>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</si>
  <si>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</si>
  <si>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</si>
  <si>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</si>
  <si>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</si>
  <si>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</si>
  <si>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</si>
  <si>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</si>
  <si>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</si>
  <si>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</si>
  <si>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</si>
  <si>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</si>
  <si>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</si>
  <si>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</si>
  <si>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</si>
  <si>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</si>
  <si>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</si>
  <si>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</si>
  <si>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</si>
  <si>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</si>
  <si>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</si>
  <si>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</si>
  <si>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</si>
  <si>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</si>
  <si>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</si>
  <si>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</si>
  <si>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</si>
  <si>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</si>
  <si>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</si>
  <si>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</si>
  <si>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</si>
  <si>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</si>
  <si>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</si>
  <si>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</si>
  <si>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</si>
  <si>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</si>
  <si>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</si>
  <si>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</si>
  <si>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</si>
  <si>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</si>
  <si>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</si>
  <si>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</si>
  <si>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</si>
  <si>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</si>
  <si>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</si>
  <si>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</si>
  <si>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</si>
  <si>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</si>
  <si>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</si>
  <si>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</si>
  <si>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</si>
  <si>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</si>
  <si>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</si>
  <si>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</si>
  <si>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</si>
  <si>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</si>
  <si>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</si>
  <si>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</si>
  <si>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</si>
  <si>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</si>
  <si>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</si>
  <si>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</si>
  <si>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</si>
  <si>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</si>
  <si>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</si>
  <si>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</si>
  <si>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</si>
  <si>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</si>
  <si>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</si>
  <si>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</si>
  <si>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</si>
  <si>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</si>
  <si>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</si>
  <si>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</si>
  <si>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</si>
  <si>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</si>
  <si>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</si>
  <si>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</si>
  <si>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</si>
  <si>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</si>
  <si>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</si>
  <si>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</si>
  <si>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</si>
  <si>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</si>
  <si>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</si>
  <si>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</si>
  <si>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</si>
  <si>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</si>
  <si>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</si>
  <si>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</si>
  <si>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</si>
  <si>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</si>
  <si>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</si>
  <si>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</si>
  <si>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</si>
  <si>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</si>
  <si>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</si>
  <si>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</si>
  <si>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</si>
  <si>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</si>
  <si>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</si>
  <si>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</si>
  <si>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</si>
  <si>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</si>
  <si>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</si>
  <si>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</si>
  <si>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</si>
  <si>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</si>
  <si>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</si>
  <si>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</si>
  <si>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</si>
  <si>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</si>
  <si>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</si>
  <si>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</si>
  <si>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</si>
  <si>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</si>
  <si>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</si>
  <si>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</si>
  <si>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</si>
  <si>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</si>
  <si>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</si>
  <si>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</si>
  <si>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</si>
  <si>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</si>
  <si>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</si>
  <si>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</si>
  <si>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</si>
  <si>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</si>
  <si>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</si>
  <si>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</si>
  <si>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</si>
  <si>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</si>
  <si>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</si>
  <si>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</si>
  <si>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</si>
  <si>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</si>
  <si>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</si>
  <si>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</si>
  <si>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</si>
  <si>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</si>
  <si>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</si>
  <si>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</si>
  <si>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</si>
  <si>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</si>
  <si>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</si>
  <si>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</si>
  <si>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</si>
  <si>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</si>
  <si>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</si>
  <si>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</si>
  <si>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</si>
  <si>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</si>
  <si>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</si>
  <si>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</si>
  <si>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</si>
  <si>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</si>
  <si>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</si>
  <si>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</si>
  <si>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</si>
  <si>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</si>
  <si>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</si>
  <si>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</si>
  <si>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</si>
  <si>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</si>
  <si>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</si>
  <si>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</si>
  <si>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</si>
  <si>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</si>
  <si>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</si>
  <si>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</si>
  <si>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</si>
  <si>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</si>
  <si>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</si>
  <si>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</si>
  <si>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</si>
  <si>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</si>
  <si>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</si>
  <si>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</si>
  <si>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</si>
  <si>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</si>
  <si>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</si>
  <si>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</si>
  <si>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</si>
  <si>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</si>
  <si>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</si>
  <si>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</si>
  <si>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</si>
  <si>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</si>
  <si>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</si>
  <si>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</si>
  <si>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</si>
  <si>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</si>
  <si>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</si>
  <si>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</si>
  <si>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</si>
  <si>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</si>
  <si>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</si>
  <si>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</si>
  <si>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</si>
  <si>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</si>
  <si>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</si>
  <si>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</si>
  <si>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</si>
  <si>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</si>
  <si>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</si>
  <si>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</si>
  <si>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</si>
  <si>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</si>
  <si>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</si>
  <si>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</si>
  <si>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</si>
  <si>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</si>
  <si>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</si>
  <si>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</si>
  <si>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</si>
  <si>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</si>
  <si>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</si>
  <si>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</si>
  <si>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</si>
  <si>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</si>
  <si>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</si>
  <si>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</si>
  <si>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</si>
  <si>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</si>
  <si>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</si>
  <si>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</si>
  <si>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</si>
  <si>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</si>
  <si>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</si>
  <si>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</si>
  <si>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</si>
  <si>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</si>
  <si>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</si>
  <si>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</si>
  <si>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</si>
  <si>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</si>
  <si>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</si>
  <si>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</si>
  <si>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</si>
  <si>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</si>
  <si>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</si>
  <si>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</si>
  <si>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</si>
  <si>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</si>
  <si>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</si>
  <si>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</si>
  <si>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</si>
  <si>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</si>
  <si>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</si>
  <si>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</si>
  <si>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</si>
  <si>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</si>
  <si>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</si>
  <si>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</si>
  <si>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</si>
  <si>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</si>
  <si>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</si>
  <si>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</si>
  <si>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</si>
  <si>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</si>
  <si>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</si>
  <si>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</si>
  <si>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</si>
  <si>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</si>
  <si>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</si>
  <si>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</si>
  <si>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</si>
  <si>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</si>
  <si>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</si>
  <si>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</si>
  <si>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</si>
  <si>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</si>
  <si>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</si>
  <si>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</si>
  <si>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</si>
  <si>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</si>
  <si>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</si>
  <si>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</si>
  <si>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</si>
  <si>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</si>
  <si>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</si>
  <si>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</si>
  <si>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</si>
  <si>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</si>
  <si>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</si>
  <si>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</si>
  <si>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</si>
  <si>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</si>
  <si>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</si>
  <si>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</si>
  <si>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</si>
  <si>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</si>
  <si>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</si>
  <si>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</si>
  <si>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</si>
  <si>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</si>
  <si>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</si>
  <si>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</si>
  <si>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</si>
  <si>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</si>
  <si>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</si>
  <si>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</si>
  <si>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</si>
  <si>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</si>
  <si>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</si>
  <si>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</si>
  <si>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</si>
  <si>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</si>
  <si>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</si>
  <si>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</si>
  <si>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</si>
  <si>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</si>
  <si>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</si>
  <si>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</si>
  <si>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</si>
  <si>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</si>
  <si>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</si>
  <si>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</si>
  <si>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</si>
  <si>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</si>
  <si>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</si>
  <si>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</si>
  <si>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</si>
  <si>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</si>
  <si>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</si>
  <si>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</si>
  <si>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</si>
  <si>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</si>
  <si>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</si>
  <si>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</si>
  <si>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</si>
  <si>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</si>
  <si>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</si>
  <si>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</si>
  <si>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</si>
  <si>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</si>
  <si>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</si>
  <si>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</si>
  <si>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</si>
  <si>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</si>
  <si>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</si>
  <si>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</si>
  <si>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</si>
  <si>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</si>
  <si>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</si>
  <si>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</si>
  <si>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</si>
  <si>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</si>
  <si>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</si>
  <si>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</si>
  <si>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</si>
  <si>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</si>
  <si>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</si>
  <si>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</si>
  <si>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</si>
  <si>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</si>
  <si>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</si>
  <si>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</si>
  <si>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</si>
  <si>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</si>
  <si>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</si>
  <si>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</si>
  <si>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</si>
  <si>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</si>
  <si>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</si>
  <si>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</si>
  <si>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</si>
  <si>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</si>
  <si>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</si>
  <si>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</si>
  <si>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</si>
  <si>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</si>
  <si>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</si>
  <si>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</si>
  <si>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</si>
  <si>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</si>
  <si>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</si>
  <si>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</si>
  <si>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</si>
  <si>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</si>
  <si>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</si>
  <si>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</si>
  <si>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</si>
  <si>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</si>
  <si>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</si>
  <si>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</si>
  <si>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</si>
  <si>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</si>
  <si>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</si>
  <si>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</si>
  <si>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</si>
  <si>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</si>
  <si>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</si>
  <si>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</si>
  <si>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</si>
  <si>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</si>
  <si>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</si>
  <si>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</si>
  <si>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</si>
  <si>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</si>
  <si>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</si>
  <si>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</si>
  <si>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</si>
  <si>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</si>
  <si>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</si>
  <si>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</si>
  <si>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</si>
  <si>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</si>
  <si>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</si>
  <si>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</si>
  <si>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</si>
  <si>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</si>
  <si>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</si>
  <si>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</si>
  <si>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</si>
  <si>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</si>
  <si>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</si>
  <si>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</si>
  <si>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</si>
  <si>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</si>
  <si>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</si>
  <si>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</si>
  <si>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</si>
  <si>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</si>
  <si>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</si>
  <si>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</si>
  <si>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</si>
  <si>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</si>
  <si>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</si>
  <si>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</si>
  <si>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</si>
  <si>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</si>
  <si>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</si>
  <si>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</si>
  <si>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</si>
  <si>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</si>
  <si>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</si>
  <si>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</si>
  <si>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</si>
  <si>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</si>
  <si>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</si>
  <si>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</si>
  <si>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</si>
  <si>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</si>
  <si>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</si>
  <si>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</si>
  <si>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</si>
  <si>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</si>
  <si>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</si>
  <si>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</si>
  <si>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</si>
  <si>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</si>
  <si>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</si>
  <si>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</si>
  <si>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</si>
  <si>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</si>
  <si>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</si>
  <si>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</si>
  <si>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</si>
  <si>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</si>
  <si>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</si>
  <si>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</si>
  <si>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</si>
  <si>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</si>
  <si>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</si>
  <si>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</si>
  <si>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</si>
  <si>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</si>
  <si>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</si>
  <si>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</si>
  <si>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</si>
  <si>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</si>
  <si>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</si>
  <si>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</si>
  <si>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</si>
  <si>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</si>
  <si>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</si>
  <si>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</si>
  <si>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</si>
  <si>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</si>
  <si>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</si>
  <si>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</si>
  <si>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</si>
  <si>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</si>
  <si>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</si>
  <si>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</si>
  <si>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</si>
  <si>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</si>
  <si>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</si>
  <si>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</si>
  <si>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</si>
  <si>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</si>
  <si>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</si>
  <si>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</si>
  <si>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</si>
  <si>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</si>
  <si>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</si>
  <si>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</si>
  <si>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</si>
  <si>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</si>
  <si>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</si>
  <si>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</si>
  <si>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</si>
  <si>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</si>
  <si>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</si>
  <si>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</si>
  <si>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</si>
  <si>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</si>
  <si>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</si>
  <si>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</si>
  <si>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</si>
  <si>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</si>
  <si>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</si>
  <si>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</si>
  <si>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</si>
  <si>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</si>
  <si>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</si>
  <si>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</si>
  <si>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</si>
  <si>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</si>
  <si>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</si>
  <si>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</si>
  <si>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</si>
  <si>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</si>
  <si>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</si>
  <si>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</si>
  <si>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</si>
  <si>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</si>
  <si>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</si>
  <si>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</si>
  <si>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</si>
  <si>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</si>
  <si>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</si>
  <si>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</si>
  <si>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</si>
  <si>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</si>
  <si>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</si>
  <si>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</si>
  <si>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</si>
  <si>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</si>
  <si>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</si>
  <si>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</si>
  <si>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</si>
  <si>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</si>
  <si>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</si>
  <si>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</si>
  <si>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</si>
  <si>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</si>
  <si>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</si>
  <si>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</si>
  <si>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</si>
  <si>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</si>
  <si>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</si>
  <si>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</si>
  <si>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</si>
  <si>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</si>
  <si>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</si>
  <si>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</si>
  <si>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</si>
  <si>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</si>
  <si>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</si>
  <si>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</si>
  <si>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</si>
  <si>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</si>
  <si>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</si>
  <si>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</si>
  <si>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</si>
  <si>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</si>
  <si>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</si>
  <si>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</si>
  <si>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</si>
  <si>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</si>
  <si>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</si>
  <si>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</si>
  <si>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</si>
  <si>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</si>
  <si>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</si>
  <si>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</si>
  <si>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</si>
  <si>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</si>
  <si>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</si>
  <si>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</si>
  <si>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</si>
  <si>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</si>
  <si>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</si>
  <si>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</si>
  <si>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</si>
  <si>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</si>
  <si>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</si>
  <si>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</si>
  <si>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</si>
  <si>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</si>
  <si>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</si>
  <si>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</si>
  <si>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</si>
  <si>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</si>
  <si>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</si>
  <si>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</si>
  <si>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</si>
  <si>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</si>
  <si>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</si>
  <si>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</si>
  <si>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</si>
  <si>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</si>
  <si>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</si>
  <si>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</si>
  <si>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</si>
  <si>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</si>
  <si>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</si>
  <si>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</si>
  <si>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</si>
  <si>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</si>
  <si>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</si>
  <si>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</si>
  <si>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</si>
  <si>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</si>
  <si>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</si>
  <si>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</si>
  <si>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</si>
  <si>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</si>
  <si>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</si>
  <si>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</si>
  <si>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</si>
  <si>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</si>
  <si>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</si>
  <si>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</si>
  <si>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</si>
  <si>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</si>
  <si>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</si>
  <si>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</si>
  <si>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</si>
  <si>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</si>
  <si>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</si>
  <si>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</si>
  <si>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</si>
  <si>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</si>
  <si>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</si>
  <si>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</si>
  <si>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</si>
  <si>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</si>
  <si>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</si>
  <si>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</si>
  <si>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</si>
  <si>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</si>
  <si>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</si>
  <si>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</si>
  <si>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</si>
  <si>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</si>
  <si>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</si>
  <si>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</si>
  <si>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</si>
  <si>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</si>
  <si>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</si>
  <si>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</si>
  <si>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</si>
  <si>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</si>
  <si>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</si>
  <si>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</si>
  <si>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</si>
  <si>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</si>
  <si>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</si>
  <si>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</si>
  <si>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</si>
  <si>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</si>
  <si>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</si>
  <si>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</si>
  <si>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</si>
  <si>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</si>
  <si>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</si>
  <si>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</si>
  <si>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</si>
  <si>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</si>
  <si>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</si>
  <si>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</si>
  <si>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</si>
  <si>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</si>
  <si>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</si>
  <si>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</si>
  <si>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</si>
  <si>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</si>
  <si>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</si>
  <si>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</si>
  <si>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</si>
  <si>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</si>
  <si>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</si>
  <si>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</si>
  <si>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</si>
  <si>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</si>
  <si>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</si>
  <si>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</si>
  <si>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</si>
  <si>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</si>
  <si>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</si>
  <si>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</si>
  <si>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</si>
  <si>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</si>
  <si>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</si>
  <si>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</si>
  <si>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</si>
  <si>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</si>
  <si>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</si>
  <si>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</si>
  <si>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</si>
  <si>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</si>
  <si>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</si>
  <si>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</si>
  <si>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</si>
  <si>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</si>
  <si>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</si>
  <si>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</si>
  <si>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</si>
  <si>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</si>
  <si>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</si>
  <si>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</si>
  <si>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</si>
  <si>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</si>
  <si>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</si>
  <si>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</si>
  <si>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</si>
  <si>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</si>
  <si>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</si>
  <si>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</si>
  <si>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</si>
  <si>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</si>
  <si>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</si>
  <si>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</si>
  <si>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</si>
  <si>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</si>
  <si>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</si>
  <si>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</si>
  <si>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</si>
  <si>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</si>
  <si>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</si>
  <si>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</si>
  <si>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</si>
  <si>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</si>
  <si>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</si>
  <si>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</si>
  <si>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</si>
  <si>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</si>
  <si>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</si>
  <si>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</si>
  <si>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</si>
  <si>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</si>
  <si>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</si>
  <si>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</si>
  <si>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</si>
  <si>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</si>
  <si>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</si>
  <si>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</si>
  <si>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</si>
  <si>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</si>
  <si>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</si>
  <si>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</si>
  <si>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</si>
  <si>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</si>
  <si>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</si>
  <si>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</si>
  <si>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</si>
  <si>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</si>
  <si>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</si>
  <si>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</si>
  <si>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</si>
  <si>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</si>
  <si>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</si>
  <si>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</si>
  <si>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</si>
  <si>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</si>
  <si>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</si>
  <si>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</si>
  <si>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</si>
  <si>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</si>
  <si>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</si>
  <si>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</si>
  <si>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</si>
  <si>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</si>
  <si>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</si>
  <si>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</si>
  <si>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</si>
  <si>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</si>
  <si>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</si>
  <si>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</si>
  <si>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</si>
  <si>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</si>
  <si>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</si>
  <si>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</si>
  <si>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</si>
  <si>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</si>
  <si>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</si>
  <si>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</si>
  <si>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</si>
  <si>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</si>
  <si>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</si>
  <si>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</si>
  <si>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</si>
  <si>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</si>
  <si>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</si>
  <si>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</si>
  <si>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</si>
  <si>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</si>
  <si>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</si>
  <si>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</si>
  <si>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</si>
  <si>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</si>
  <si>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</si>
  <si>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</si>
  <si>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</si>
  <si>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</si>
  <si>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</si>
  <si>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</si>
  <si>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</si>
  <si>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</si>
  <si>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</si>
  <si>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</si>
  <si>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</si>
  <si>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</si>
  <si>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</si>
  <si>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</si>
  <si>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</si>
  <si>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</si>
  <si>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</si>
  <si>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</si>
  <si>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</si>
  <si>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</si>
  <si>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</si>
  <si>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</si>
  <si>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</si>
  <si>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</si>
  <si>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</si>
  <si>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</si>
  <si>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</si>
  <si>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</si>
  <si>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</si>
  <si>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</si>
  <si>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</si>
  <si>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</si>
  <si>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</si>
  <si>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</si>
  <si>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</si>
  <si>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</si>
  <si>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</si>
  <si>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</si>
  <si>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</si>
  <si>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</si>
  <si>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</si>
  <si>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</si>
  <si>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</si>
  <si>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</si>
  <si>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</si>
  <si>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</si>
  <si>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</si>
  <si>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</si>
  <si>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</si>
  <si>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</si>
  <si>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</si>
  <si>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</si>
  <si>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</si>
  <si>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</si>
  <si>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</si>
  <si>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</si>
  <si>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</si>
  <si>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</si>
  <si>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</si>
  <si>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</si>
  <si>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</si>
  <si>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</si>
  <si>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</si>
  <si>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</si>
  <si>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</si>
  <si>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</si>
  <si>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</si>
  <si>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</si>
  <si>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</si>
  <si>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</si>
  <si>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</si>
  <si>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</si>
  <si>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</si>
  <si>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</si>
  <si>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</si>
  <si>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</si>
  <si>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</si>
  <si>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</si>
  <si>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</si>
  <si>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</si>
  <si>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</si>
  <si>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</si>
  <si>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</si>
  <si>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</si>
  <si>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</si>
  <si>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</si>
  <si>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</si>
  <si>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</si>
  <si>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</si>
  <si>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</si>
  <si>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</si>
  <si>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</si>
  <si>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</si>
  <si>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</si>
  <si>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</si>
  <si>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</si>
  <si>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</si>
  <si>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</si>
  <si>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</si>
  <si>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</si>
  <si>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</si>
  <si>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</si>
  <si>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</si>
  <si>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</si>
  <si>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</si>
  <si>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</si>
  <si>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</si>
  <si>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</si>
  <si>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</si>
  <si>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</si>
  <si>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</si>
  <si>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</si>
  <si>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</si>
  <si>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</si>
  <si>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</si>
  <si>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</si>
  <si>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</si>
  <si>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</si>
  <si>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</si>
  <si>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</si>
  <si>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</si>
  <si>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</si>
  <si>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</si>
  <si>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</si>
  <si>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</si>
  <si>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</si>
  <si>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</si>
  <si>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</si>
  <si>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</si>
  <si>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</si>
  <si>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</si>
  <si>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</si>
  <si>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</si>
  <si>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</si>
  <si>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</si>
  <si>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</si>
  <si>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</si>
  <si>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</si>
  <si>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</si>
  <si>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</si>
  <si>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</si>
  <si>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</si>
  <si>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</si>
  <si>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</si>
  <si>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</si>
  <si>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</si>
  <si>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</si>
  <si>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</si>
  <si>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</si>
  <si>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</si>
  <si>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</si>
  <si>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</si>
  <si>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</si>
  <si>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</si>
  <si>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</si>
  <si>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</si>
  <si>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</si>
  <si>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</si>
  <si>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</si>
  <si>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</si>
  <si>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</si>
  <si>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</si>
  <si>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</si>
  <si>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</si>
  <si>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</si>
  <si>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</si>
  <si>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</si>
  <si>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</si>
  <si>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</si>
  <si>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</si>
  <si>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</si>
  <si>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</si>
  <si>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</si>
  <si>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</si>
  <si>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</si>
  <si>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</si>
  <si>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</si>
  <si>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</si>
  <si>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</si>
  <si>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</si>
  <si>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</si>
  <si>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</si>
  <si>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</si>
  <si>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</si>
  <si>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</si>
  <si>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</si>
  <si>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</si>
  <si>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</si>
  <si>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</si>
  <si>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</si>
  <si>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</si>
  <si>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</si>
  <si>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</si>
  <si>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</si>
  <si>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</si>
  <si>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</si>
  <si>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</si>
  <si>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</si>
  <si>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</si>
  <si>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</si>
  <si>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</si>
  <si>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</si>
  <si>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</si>
  <si>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</si>
  <si>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</si>
  <si>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</si>
  <si>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</si>
  <si>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</si>
  <si>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</si>
  <si>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</si>
  <si>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</si>
  <si>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</si>
  <si>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</si>
  <si>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</si>
  <si>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</si>
  <si>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</si>
  <si>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</si>
  <si>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</si>
  <si>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</si>
  <si>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</si>
  <si>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</si>
  <si>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</si>
  <si>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</si>
  <si>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</si>
  <si>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</si>
  <si>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</si>
  <si>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</si>
  <si>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</si>
  <si>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</si>
  <si>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</si>
  <si>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</si>
  <si>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</si>
  <si>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</si>
  <si>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</si>
  <si>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</si>
  <si>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</si>
  <si>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</si>
  <si>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</si>
  <si>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</si>
  <si>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</si>
  <si>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</si>
  <si>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</si>
  <si>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</si>
  <si>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</si>
  <si>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</si>
  <si>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</si>
  <si>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</si>
  <si>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</si>
  <si>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</si>
  <si>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</si>
  <si>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</si>
  <si>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</si>
  <si>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</si>
  <si>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</si>
  <si>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</si>
  <si>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</si>
  <si>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</si>
  <si>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</si>
  <si>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</si>
  <si>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</si>
  <si>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</si>
  <si>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</si>
  <si>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</si>
  <si>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</si>
  <si>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</si>
  <si>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</si>
  <si>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</si>
  <si>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</si>
  <si>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</si>
  <si>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</si>
  <si>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</si>
  <si>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</si>
  <si>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</si>
  <si>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</si>
  <si>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</si>
  <si>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</si>
  <si>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</si>
  <si>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</si>
  <si>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</si>
  <si>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</si>
  <si>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</si>
  <si>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</si>
  <si>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</si>
  <si>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</si>
  <si>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</si>
  <si>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</si>
  <si>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</si>
  <si>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</si>
  <si>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</si>
  <si>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</si>
  <si>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</si>
  <si>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</si>
  <si>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</si>
  <si>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</si>
  <si>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</si>
  <si>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</si>
  <si>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</si>
  <si>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</si>
  <si>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</si>
  <si>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</si>
  <si>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</si>
  <si>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</si>
  <si>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</si>
  <si>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</si>
  <si>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</si>
  <si>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</si>
  <si>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</si>
  <si>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</si>
  <si>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</si>
  <si>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</si>
  <si>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</si>
  <si>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</si>
  <si>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</si>
  <si>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</si>
  <si>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</si>
  <si>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</si>
  <si>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</si>
  <si>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</si>
  <si>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</si>
  <si>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</si>
  <si>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</si>
  <si>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</si>
  <si>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</si>
  <si>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</si>
  <si>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</si>
  <si>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</si>
  <si>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</si>
  <si>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</si>
  <si>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</si>
  <si>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</si>
  <si>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</si>
  <si>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</si>
  <si>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</si>
  <si>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</si>
  <si>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</si>
  <si>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</si>
  <si>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</si>
  <si>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</si>
  <si>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</si>
  <si>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</si>
  <si>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</si>
  <si>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</si>
  <si>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</si>
  <si>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</si>
  <si>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</si>
  <si>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</si>
  <si>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</si>
  <si>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</si>
  <si>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</si>
  <si>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</si>
  <si>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</si>
  <si>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</si>
  <si>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</si>
  <si>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</si>
  <si>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</si>
  <si>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</si>
  <si>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</si>
  <si>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</si>
  <si>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</si>
  <si>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</si>
  <si>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</si>
  <si>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</si>
  <si>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</si>
  <si>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</si>
  <si>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</si>
  <si>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</si>
  <si>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</si>
  <si>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</si>
  <si>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</si>
  <si>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</si>
  <si>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</si>
  <si>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</si>
  <si>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</si>
  <si>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</si>
  <si>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</si>
  <si>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</si>
  <si>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</si>
  <si>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</si>
  <si>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</si>
  <si>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</si>
  <si>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</si>
  <si>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</si>
  <si>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</si>
  <si>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</si>
  <si>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</si>
  <si>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</si>
  <si>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</si>
  <si>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</si>
  <si>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</si>
  <si>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</si>
  <si>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</si>
  <si>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</si>
  <si>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</si>
  <si>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</si>
  <si>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</si>
  <si>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</si>
  <si>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</si>
  <si>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</si>
  <si>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</si>
  <si>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</si>
  <si>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</si>
  <si>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</si>
  <si>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</si>
  <si>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</si>
  <si>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</si>
  <si>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</si>
  <si>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</si>
  <si>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</si>
  <si>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</si>
  <si>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</si>
  <si>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</si>
  <si>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</si>
  <si>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</si>
  <si>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</si>
  <si>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</si>
  <si>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</si>
  <si>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</si>
  <si>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</si>
  <si>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</si>
  <si>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</si>
  <si>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</si>
  <si>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</si>
  <si>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</si>
  <si>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</si>
  <si>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</si>
  <si>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</si>
  <si>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</si>
  <si>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</si>
  <si>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</si>
  <si>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</si>
  <si>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</si>
  <si>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</si>
  <si>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</si>
  <si>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</si>
  <si>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</si>
  <si>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</si>
  <si>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</si>
  <si>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</si>
  <si>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</si>
  <si>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</si>
  <si>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</si>
  <si>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</si>
  <si>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</si>
  <si>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</si>
  <si>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</si>
  <si>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</si>
  <si>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</si>
  <si>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</si>
  <si>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</si>
  <si>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</si>
  <si>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</si>
  <si>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</si>
  <si>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</si>
  <si>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</si>
  <si>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</si>
  <si>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</si>
  <si>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</si>
  <si>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</si>
  <si>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</si>
  <si>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</si>
  <si>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</si>
  <si>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</si>
  <si>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</si>
  <si>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</si>
  <si>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</si>
  <si>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</si>
  <si>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</si>
  <si>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</si>
  <si>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</si>
  <si>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</si>
  <si>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</si>
  <si>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</si>
  <si>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</si>
  <si>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</si>
  <si>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</si>
  <si>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</si>
  <si>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</si>
  <si>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</si>
  <si>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</si>
  <si>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</si>
  <si>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</si>
  <si>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</si>
  <si>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</si>
  <si>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</si>
  <si>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</si>
  <si>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</si>
  <si>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</si>
  <si>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</si>
  <si>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</si>
  <si>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</si>
  <si>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</si>
  <si>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</si>
  <si>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</si>
  <si>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</si>
  <si>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</si>
  <si>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</si>
  <si>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</si>
  <si>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</si>
  <si>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</si>
  <si>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</si>
  <si>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</si>
  <si>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</si>
  <si>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</si>
  <si>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</si>
  <si>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</si>
  <si>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</si>
  <si>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</si>
  <si>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</si>
  <si>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</si>
  <si>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</si>
  <si>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</si>
  <si>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</si>
  <si>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</si>
  <si>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</si>
  <si>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</si>
  <si>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</si>
  <si>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</si>
  <si>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</si>
  <si>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</si>
  <si>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</si>
  <si>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</si>
  <si>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</si>
  <si>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</si>
  <si>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</si>
  <si>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</si>
  <si>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</si>
  <si>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</si>
  <si>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</si>
  <si>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</si>
  <si>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</si>
  <si>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</si>
  <si>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</si>
  <si>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</si>
  <si>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</si>
  <si>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</si>
  <si>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</si>
  <si>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</si>
  <si>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</si>
  <si>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</si>
  <si>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</si>
  <si>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</si>
  <si>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</si>
  <si>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</si>
  <si>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</si>
  <si>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</si>
  <si>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</si>
  <si>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</si>
  <si>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</si>
  <si>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</si>
  <si>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</si>
  <si>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</si>
  <si>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</si>
  <si>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</si>
  <si>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</si>
  <si>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</si>
  <si>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</si>
  <si>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</si>
  <si>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</si>
  <si>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</si>
  <si>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</si>
  <si>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</si>
  <si>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</si>
  <si>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</si>
  <si>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</si>
  <si>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</si>
  <si>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</si>
  <si>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</si>
  <si>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</si>
  <si>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</si>
  <si>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</si>
  <si>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</si>
  <si>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</si>
  <si>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</si>
  <si>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</si>
  <si>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</si>
  <si>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</si>
  <si>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</si>
  <si>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</si>
  <si>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</si>
  <si>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</si>
  <si>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</si>
  <si>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</si>
  <si>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</si>
  <si>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</si>
  <si>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</si>
  <si>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</si>
  <si>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</si>
  <si>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</si>
  <si>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</si>
  <si>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</si>
  <si>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</si>
  <si>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</si>
  <si>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</si>
  <si>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</si>
  <si>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</si>
  <si>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</si>
  <si>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</si>
  <si>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</si>
  <si>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</si>
  <si>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</si>
  <si>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</si>
  <si>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</si>
  <si>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</si>
  <si>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</si>
  <si>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</si>
  <si>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</si>
  <si>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</si>
  <si>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</si>
  <si>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</si>
  <si>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</si>
  <si>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</si>
  <si>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</si>
  <si>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</si>
  <si>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</si>
  <si>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</si>
  <si>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</si>
  <si>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</si>
  <si>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</si>
  <si>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</si>
  <si>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</si>
  <si>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</si>
  <si>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</si>
  <si>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</si>
  <si>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</si>
  <si>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</si>
  <si>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</si>
  <si>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</si>
  <si>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</si>
  <si>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</si>
  <si>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</si>
  <si>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</si>
  <si>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</si>
  <si>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</si>
  <si>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</si>
  <si>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</si>
  <si>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</si>
  <si>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</si>
  <si>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</si>
  <si>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</si>
  <si>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</si>
  <si>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</si>
  <si>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</si>
  <si>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</si>
  <si>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</si>
  <si>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</si>
  <si>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</si>
  <si>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</si>
  <si>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</si>
  <si>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</si>
  <si>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</si>
  <si>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</si>
  <si>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</si>
  <si>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</si>
  <si>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</si>
  <si>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</si>
  <si>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</si>
  <si>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</si>
  <si>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</si>
  <si>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</si>
  <si>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</si>
  <si>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</si>
  <si>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</si>
  <si>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</si>
  <si>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</si>
  <si>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</si>
  <si>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</si>
  <si>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</si>
  <si>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</si>
  <si>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</si>
  <si>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</si>
  <si>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</si>
  <si>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</si>
  <si>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</si>
  <si>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</si>
  <si>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</si>
  <si>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</si>
  <si>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</si>
  <si>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</si>
  <si>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</si>
  <si>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</si>
  <si>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</si>
  <si>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</si>
  <si>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</si>
  <si>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</si>
  <si>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</si>
  <si>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</si>
  <si>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</si>
  <si>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</si>
  <si>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</si>
  <si>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</si>
  <si>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</si>
  <si>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</si>
  <si>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</si>
  <si>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</si>
  <si>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</si>
  <si>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</si>
  <si>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</si>
  <si>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</si>
  <si>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</si>
  <si>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</si>
  <si>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</si>
  <si>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</si>
  <si>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</si>
  <si>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</si>
  <si>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</si>
  <si>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</si>
  <si>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</si>
  <si>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</si>
  <si>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</si>
  <si>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</si>
  <si>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</si>
  <si>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</si>
  <si>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</si>
  <si>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</si>
  <si>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</si>
  <si>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</si>
  <si>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</si>
  <si>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</si>
  <si>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</si>
  <si>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</si>
  <si>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</si>
  <si>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</si>
  <si>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</si>
  <si>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</si>
  <si>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</si>
  <si>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</si>
  <si>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</si>
  <si>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</si>
  <si>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</si>
  <si>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</si>
  <si>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</si>
  <si>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</si>
  <si>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</si>
  <si>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</si>
  <si>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</si>
  <si>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</si>
  <si>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</si>
  <si>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</si>
  <si>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</si>
  <si>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</si>
  <si>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</si>
  <si>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</si>
  <si>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</si>
  <si>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</si>
  <si>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</si>
  <si>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</si>
  <si>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</si>
  <si>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</si>
  <si>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</si>
  <si>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</si>
  <si>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</si>
  <si>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</si>
  <si>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</si>
  <si>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</si>
  <si>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</si>
  <si>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</si>
  <si>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</si>
  <si>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</si>
  <si>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</si>
  <si>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</si>
  <si>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</si>
  <si>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</si>
  <si>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</si>
  <si>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</si>
  <si>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</si>
  <si>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</si>
  <si>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</si>
  <si>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</si>
  <si>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</si>
  <si>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</si>
  <si>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</si>
  <si>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</si>
  <si>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</si>
  <si>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</si>
  <si>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</si>
  <si>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</si>
  <si>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</si>
  <si>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</si>
  <si>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</si>
  <si>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</si>
  <si>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</si>
  <si>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</si>
  <si>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</si>
  <si>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</si>
  <si>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</si>
  <si>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</si>
  <si>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</si>
  <si>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</si>
  <si>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</si>
  <si>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</si>
  <si>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</si>
  <si>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</si>
  <si>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</si>
  <si>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</si>
  <si>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</si>
  <si>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</si>
  <si>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</si>
  <si>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</si>
  <si>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</si>
  <si>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</si>
  <si>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</si>
  <si>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</si>
  <si>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</si>
  <si>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</si>
  <si>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</si>
  <si>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</si>
  <si>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</si>
  <si>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</si>
  <si>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</si>
  <si>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</si>
  <si>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</si>
  <si>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</si>
  <si>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</si>
  <si>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</si>
  <si>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</si>
  <si>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</si>
  <si>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</si>
  <si>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</si>
  <si>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</si>
  <si>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</si>
  <si>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</si>
  <si>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</si>
  <si>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</si>
  <si>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</si>
  <si>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</si>
  <si>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</si>
  <si>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</si>
  <si>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</si>
  <si>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</si>
  <si>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</si>
  <si>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</si>
  <si>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</si>
  <si>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</si>
  <si>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</si>
  <si>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</si>
  <si>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</si>
  <si>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</si>
  <si>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</si>
  <si>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</si>
  <si>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</si>
  <si>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</si>
  <si>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</si>
  <si>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</si>
  <si>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</si>
  <si>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</si>
  <si>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</si>
  <si>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</si>
  <si>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</si>
  <si>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</si>
  <si>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</si>
  <si>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</si>
  <si>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</si>
  <si>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</si>
  <si>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</si>
  <si>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</si>
  <si>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</si>
  <si>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</si>
  <si>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</si>
  <si>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</si>
  <si>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</si>
  <si>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</si>
  <si>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</si>
  <si>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</si>
  <si>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</si>
  <si>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</si>
  <si>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</si>
  <si>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</si>
  <si>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</si>
  <si>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</si>
  <si>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</si>
  <si>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</si>
  <si>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</si>
  <si>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</si>
  <si>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</si>
  <si>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</si>
  <si>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</si>
  <si>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</si>
  <si>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</si>
  <si>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</si>
  <si>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</si>
  <si>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</si>
  <si>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</si>
  <si>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</si>
  <si>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</si>
  <si>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</si>
  <si>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</si>
  <si>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</si>
  <si>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</si>
  <si>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</si>
  <si>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</si>
  <si>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</si>
  <si>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</si>
  <si>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</si>
  <si>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</si>
  <si>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</si>
  <si>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</si>
  <si>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</si>
  <si>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</si>
  <si>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</si>
  <si>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</si>
  <si>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</si>
  <si>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</si>
  <si>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</si>
  <si>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</si>
  <si>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</si>
  <si>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</si>
  <si>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</si>
  <si>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</si>
  <si>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</si>
  <si>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</si>
  <si>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</si>
  <si>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</si>
  <si>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</si>
  <si>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</si>
  <si>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</si>
  <si>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</si>
  <si>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</si>
  <si>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</si>
  <si>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</si>
  <si>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</si>
  <si>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</si>
  <si>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</si>
  <si>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</si>
  <si>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</si>
  <si>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</si>
  <si>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</si>
  <si>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</si>
  <si>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</si>
  <si>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</si>
  <si>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</si>
  <si>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</si>
  <si>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</si>
  <si>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</si>
  <si>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</si>
  <si>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</si>
  <si>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</si>
  <si>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</si>
  <si>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</si>
  <si>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</si>
  <si>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</si>
  <si>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</si>
  <si>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</si>
  <si>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</si>
  <si>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</si>
  <si>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</si>
  <si>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</si>
  <si>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</si>
  <si>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</si>
  <si>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</si>
  <si>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</si>
  <si>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</si>
  <si>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</si>
  <si>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</si>
  <si>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</si>
  <si>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</si>
  <si>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</si>
  <si>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</si>
  <si>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</si>
  <si>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</si>
  <si>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</si>
  <si>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</si>
  <si>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</si>
  <si>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</si>
  <si>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</si>
  <si>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</si>
  <si>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</si>
  <si>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</si>
  <si>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</si>
  <si>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</si>
  <si>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</si>
  <si>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</si>
  <si>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</si>
  <si>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</si>
  <si>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</si>
  <si>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</si>
  <si>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</si>
  <si>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</si>
  <si>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</si>
  <si>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</si>
  <si>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</si>
  <si>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</si>
  <si>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</si>
  <si>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</si>
  <si>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</si>
  <si>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</si>
  <si>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</si>
  <si>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</si>
  <si>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</si>
  <si>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</si>
  <si>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</si>
  <si>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</si>
  <si>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</si>
  <si>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</si>
  <si>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</si>
  <si>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</si>
  <si>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</si>
  <si>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</si>
  <si>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</si>
  <si>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</si>
  <si>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</si>
  <si>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</si>
  <si>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</si>
  <si>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</si>
  <si>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</si>
  <si>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</si>
  <si>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</si>
  <si>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</si>
  <si>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</si>
  <si>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</si>
  <si>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</si>
  <si>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</si>
  <si>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</si>
  <si>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</si>
  <si>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</si>
  <si>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</si>
  <si>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</si>
  <si>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</si>
  <si>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</si>
  <si>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</si>
  <si>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</si>
  <si>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</si>
  <si>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</si>
  <si>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</si>
  <si>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</si>
  <si>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</si>
  <si>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</si>
  <si>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</si>
  <si>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</si>
  <si>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</si>
  <si>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</si>
  <si>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</si>
  <si>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</si>
  <si>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</si>
  <si>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</si>
  <si>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</si>
  <si>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</si>
  <si>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</si>
  <si>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</si>
  <si>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</si>
  <si>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</si>
  <si>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</si>
  <si>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</si>
  <si>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</si>
  <si>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</si>
  <si>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</si>
  <si>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</si>
  <si>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</si>
  <si>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</si>
  <si>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</si>
  <si>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</si>
  <si>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</si>
  <si>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</si>
  <si>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</si>
  <si>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</si>
  <si>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</si>
  <si>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</si>
  <si>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</si>
  <si>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</si>
  <si>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</si>
  <si>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</si>
  <si>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</si>
  <si>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</si>
  <si>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</si>
  <si>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</si>
  <si>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</si>
  <si>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</si>
  <si>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</si>
  <si>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</si>
  <si>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</si>
  <si>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</si>
  <si>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</si>
  <si>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</si>
  <si>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</si>
  <si>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</si>
  <si>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</si>
  <si>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</si>
  <si>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</si>
  <si>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</si>
  <si>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</si>
  <si>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</si>
  <si>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</si>
  <si>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</si>
  <si>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</si>
  <si>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</si>
  <si>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</si>
  <si>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</si>
  <si>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</si>
  <si>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</si>
  <si>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</si>
  <si>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</si>
  <si>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</si>
  <si>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</si>
  <si>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</si>
  <si>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</si>
  <si>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</si>
  <si>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</si>
  <si>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</si>
  <si>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</si>
  <si>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</si>
  <si>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</si>
  <si>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</si>
  <si>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</si>
  <si>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</si>
  <si>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</si>
  <si>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</si>
  <si>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</si>
  <si>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</si>
  <si>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</si>
  <si>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</si>
  <si>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</si>
  <si>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</si>
  <si>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</si>
  <si>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</si>
  <si>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</si>
  <si>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</si>
  <si>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</si>
  <si>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</si>
  <si>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</si>
  <si>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</si>
  <si>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</si>
  <si>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</si>
  <si>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</si>
  <si>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</si>
  <si>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</si>
  <si>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</si>
  <si>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</si>
  <si>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</si>
  <si>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</si>
  <si>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</si>
  <si>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</si>
  <si>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</si>
  <si>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</si>
  <si>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</si>
  <si>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</si>
  <si>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</si>
  <si>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</si>
  <si>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</si>
  <si>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</si>
  <si>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</si>
  <si>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</si>
  <si>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</si>
  <si>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</si>
  <si>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</si>
  <si>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</si>
  <si>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</si>
  <si>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</si>
  <si>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</si>
  <si>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</si>
  <si>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</si>
  <si>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</si>
  <si>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</si>
  <si>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</si>
  <si>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</si>
  <si>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</si>
  <si>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</si>
  <si>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</si>
  <si>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</si>
  <si>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</si>
  <si>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</si>
  <si>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</si>
  <si>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</si>
  <si>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</si>
  <si>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</si>
  <si>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</si>
  <si>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</si>
  <si>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</si>
  <si>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</si>
  <si>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</si>
  <si>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</si>
  <si>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</si>
  <si>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</si>
  <si>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</si>
  <si>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</si>
  <si>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</si>
  <si>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</si>
  <si>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</si>
  <si>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</si>
  <si>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</si>
  <si>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</si>
  <si>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</si>
  <si>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</si>
  <si>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</si>
  <si>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</si>
  <si>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</si>
  <si>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</si>
  <si>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</si>
  <si>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</si>
  <si>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</si>
  <si>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</si>
  <si>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</si>
  <si>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</si>
  <si>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</si>
  <si>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</si>
  <si>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</si>
  <si>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</si>
  <si>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</si>
  <si>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</si>
  <si>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</si>
  <si>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</si>
  <si>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</si>
  <si>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</si>
  <si>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</si>
  <si>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</si>
  <si>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</si>
  <si>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</si>
  <si>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</si>
  <si>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</si>
  <si>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</si>
  <si>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</si>
  <si>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</si>
  <si>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</si>
  <si>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</si>
  <si>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</si>
  <si>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</si>
  <si>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</si>
  <si>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</si>
  <si>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</si>
  <si>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</si>
  <si>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</si>
  <si>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</si>
  <si>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</si>
  <si>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</si>
  <si>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</si>
  <si>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</si>
  <si>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</si>
  <si>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</si>
  <si>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</si>
  <si>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</si>
  <si>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</si>
  <si>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</si>
  <si>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</si>
  <si>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</si>
  <si>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</si>
  <si>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</si>
  <si>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</si>
  <si>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</si>
  <si>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</si>
  <si>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</si>
  <si>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</si>
  <si>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</si>
  <si>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</si>
  <si>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</si>
  <si>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</si>
  <si>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</si>
  <si>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</si>
  <si>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</si>
  <si>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</si>
  <si>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</si>
  <si>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</si>
  <si>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</si>
  <si>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</si>
  <si>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</si>
  <si>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</si>
  <si>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</si>
  <si>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</si>
  <si>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</si>
  <si>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</si>
  <si>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</si>
  <si>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</si>
  <si>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</si>
  <si>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</si>
  <si>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</si>
  <si>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</si>
  <si>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</si>
  <si>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</si>
  <si>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</si>
  <si>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</si>
  <si>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</si>
  <si>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</si>
  <si>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</si>
  <si>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</si>
  <si>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</si>
  <si>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</si>
  <si>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</si>
  <si>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</si>
  <si>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</si>
  <si>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</si>
  <si>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</si>
  <si>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</si>
  <si>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</si>
  <si>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</si>
  <si>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</si>
  <si>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</si>
  <si>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</si>
  <si>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</si>
  <si>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</si>
  <si>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</si>
  <si>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</si>
  <si>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</si>
  <si>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</si>
  <si>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</si>
  <si>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</si>
  <si>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</si>
  <si>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</si>
  <si>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</si>
  <si>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</si>
  <si>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</si>
  <si>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</si>
  <si>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</si>
  <si>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</si>
  <si>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</si>
  <si>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</si>
  <si>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</si>
  <si>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</si>
  <si>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</si>
  <si>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</si>
  <si>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</si>
  <si>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</si>
  <si>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</si>
  <si>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</si>
  <si>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</si>
  <si>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</si>
  <si>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</si>
  <si>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</si>
  <si>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</si>
  <si>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</si>
  <si>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</si>
  <si>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</si>
  <si>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</si>
  <si>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</si>
  <si>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</si>
  <si>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</si>
  <si>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</si>
  <si>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</si>
  <si>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</si>
  <si>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</si>
  <si>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</si>
  <si>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</si>
  <si>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</si>
  <si>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</si>
  <si>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</si>
  <si>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</si>
  <si>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</si>
  <si>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</si>
  <si>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</si>
  <si>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</si>
  <si>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</si>
  <si>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</si>
  <si>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</si>
  <si>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</si>
  <si>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</si>
  <si>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</si>
  <si>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</si>
  <si>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</si>
  <si>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</si>
  <si>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</si>
  <si>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</si>
  <si>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</si>
  <si>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</si>
  <si>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</si>
  <si>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</si>
  <si>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</si>
  <si>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</si>
  <si>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</si>
  <si>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</si>
  <si>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</si>
  <si>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</si>
  <si>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</si>
  <si>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</si>
  <si>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</si>
  <si>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</si>
  <si>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</si>
  <si>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</si>
  <si>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</si>
  <si>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</si>
  <si>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</si>
  <si>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</si>
  <si>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</si>
  <si>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</si>
  <si>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</si>
  <si>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</si>
  <si>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</si>
  <si>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</si>
  <si>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</si>
  <si>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</si>
  <si>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</si>
  <si>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</si>
  <si>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</si>
  <si>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</si>
  <si>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</si>
  <si>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</si>
  <si>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</si>
  <si>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</si>
  <si>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</si>
  <si>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</si>
  <si>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</si>
  <si>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</si>
  <si>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</si>
  <si>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</si>
  <si>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</si>
  <si>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</si>
  <si>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</si>
  <si>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</si>
  <si>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</si>
  <si>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</si>
  <si>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</si>
  <si>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</si>
  <si>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</si>
  <si>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</si>
  <si>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</si>
  <si>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</si>
  <si>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</si>
  <si>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</si>
  <si>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</si>
  <si>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</si>
  <si>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</si>
  <si>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</si>
  <si>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</si>
  <si>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</si>
  <si>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</si>
  <si>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</si>
  <si>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</si>
  <si>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</si>
  <si>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</si>
  <si>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</si>
  <si>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</si>
  <si>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</si>
  <si>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</si>
  <si>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</si>
  <si>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</si>
  <si>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</si>
  <si>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</si>
  <si>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</si>
  <si>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</si>
  <si>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</si>
  <si>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</si>
  <si>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</si>
  <si>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</si>
  <si>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</si>
  <si>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</si>
  <si>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</si>
  <si>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</si>
  <si>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</si>
  <si>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</si>
  <si>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</si>
  <si>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</si>
  <si>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</si>
  <si>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</si>
  <si>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</si>
  <si>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</si>
  <si>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</si>
  <si>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</si>
  <si>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</si>
  <si>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</si>
  <si>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</si>
  <si>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</si>
  <si>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</si>
  <si>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</si>
  <si>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</si>
  <si>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</si>
  <si>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</si>
  <si>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</si>
  <si>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</si>
  <si>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</si>
  <si>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</si>
  <si>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</si>
  <si>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</si>
  <si>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</si>
  <si>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</si>
  <si>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</si>
  <si>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</si>
  <si>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</si>
  <si>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</si>
  <si>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</si>
  <si>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</si>
  <si>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</si>
  <si>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</si>
  <si>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</si>
  <si>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</si>
  <si>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</si>
  <si>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</si>
  <si>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</si>
  <si>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</si>
  <si>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</si>
  <si>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</si>
  <si>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</si>
  <si>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</si>
  <si>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</si>
  <si>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</si>
  <si>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</si>
  <si>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</si>
  <si>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</si>
  <si>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</si>
  <si>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</si>
  <si>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</si>
  <si>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</si>
  <si>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</si>
  <si>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</si>
  <si>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</si>
  <si>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</si>
  <si>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</si>
  <si>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</si>
  <si>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</si>
  <si>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</si>
  <si>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</si>
  <si>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</si>
  <si>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</si>
  <si>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</si>
  <si>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</si>
  <si>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</si>
  <si>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</si>
  <si>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</si>
  <si>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</si>
  <si>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</si>
  <si>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</si>
  <si>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</si>
  <si>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</si>
  <si>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</si>
  <si>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</si>
  <si>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</si>
  <si>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</si>
  <si>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</si>
  <si>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</si>
  <si>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</si>
  <si>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</si>
  <si>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</si>
  <si>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</si>
  <si>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</si>
  <si>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</si>
  <si>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</si>
  <si>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</si>
  <si>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</si>
  <si>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</si>
  <si>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</si>
  <si>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</si>
  <si>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</si>
  <si>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</si>
  <si>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</si>
  <si>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</si>
  <si>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</si>
  <si>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</si>
  <si>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</si>
  <si>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</si>
  <si>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</si>
  <si>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</si>
  <si>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</si>
  <si>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</si>
  <si>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</si>
  <si>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</si>
  <si>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</si>
  <si>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</si>
  <si>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</si>
  <si>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</si>
  <si>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</si>
  <si>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</si>
  <si>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</si>
  <si>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</si>
  <si>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</si>
  <si>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</si>
  <si>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</si>
  <si>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</si>
  <si>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</si>
  <si>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</si>
  <si>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</si>
  <si>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</si>
  <si>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</si>
  <si>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</si>
  <si>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</si>
  <si>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</si>
  <si>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</si>
  <si>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</si>
  <si>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</si>
  <si>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</si>
  <si>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</si>
  <si>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</si>
  <si>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</si>
  <si>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</si>
  <si>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</si>
  <si>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</si>
  <si>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</si>
  <si>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</si>
  <si>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</si>
  <si>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</si>
  <si>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</si>
  <si>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</si>
  <si>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</si>
  <si>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</si>
  <si>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</si>
  <si>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</si>
  <si>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</si>
  <si>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</si>
  <si>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</si>
  <si>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</si>
  <si>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</si>
  <si>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</si>
  <si>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</si>
  <si>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</si>
  <si>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</si>
  <si>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</si>
  <si>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</si>
  <si>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</si>
  <si>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</si>
  <si>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</si>
  <si>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</si>
  <si>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</si>
  <si>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</si>
  <si>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</si>
  <si>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</si>
  <si>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</si>
  <si>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</si>
  <si>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</si>
  <si>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</si>
  <si>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</si>
  <si>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</si>
  <si>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</si>
  <si>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</si>
  <si>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</si>
  <si>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</si>
  <si>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</si>
  <si>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</si>
  <si>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</si>
  <si>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</si>
  <si>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</si>
  <si>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</si>
  <si>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</si>
  <si>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</si>
  <si>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</si>
  <si>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</si>
  <si>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</si>
  <si>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</si>
  <si>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</si>
  <si>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</si>
  <si>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</si>
  <si>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</si>
  <si>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</si>
  <si>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</si>
  <si>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</si>
  <si>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</si>
  <si>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</si>
  <si>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</si>
  <si>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</si>
  <si>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</si>
  <si>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</si>
  <si>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</si>
  <si>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</si>
  <si>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</si>
  <si>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</si>
  <si>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</si>
  <si>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</si>
  <si>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</si>
  <si>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</si>
  <si>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</si>
  <si>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</si>
  <si>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</si>
  <si>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</si>
  <si>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</si>
  <si>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</si>
  <si>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</si>
  <si>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</si>
  <si>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</si>
  <si>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</si>
  <si>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</si>
  <si>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</si>
  <si>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</si>
  <si>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</si>
  <si>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</si>
  <si>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</si>
  <si>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</si>
  <si>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</si>
  <si>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</si>
  <si>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</si>
  <si>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</si>
  <si>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</si>
  <si>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</si>
  <si>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</si>
  <si>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</si>
  <si>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</si>
  <si>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</si>
  <si>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</si>
  <si>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</si>
  <si>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</si>
  <si>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</si>
  <si>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</si>
  <si>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</si>
  <si>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</si>
  <si>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</si>
  <si>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</si>
  <si>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</si>
  <si>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</si>
  <si>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</si>
  <si>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</si>
  <si>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</si>
  <si>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</si>
  <si>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</si>
  <si>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</si>
  <si>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</si>
  <si>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</si>
  <si>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</si>
  <si>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</si>
  <si>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</si>
  <si>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</si>
  <si>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</si>
  <si>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</si>
  <si>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</si>
  <si>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</si>
  <si>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</si>
  <si>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</si>
  <si>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</si>
  <si>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</si>
  <si>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</si>
  <si>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</si>
  <si>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</si>
  <si>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</si>
  <si>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</si>
  <si>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</si>
  <si>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</si>
  <si>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</si>
  <si>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</si>
  <si>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</si>
  <si>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</si>
  <si>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</si>
  <si>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</si>
  <si>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</si>
  <si>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</si>
  <si>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</si>
  <si>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</si>
  <si>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</si>
  <si>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</si>
  <si>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</si>
  <si>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</si>
  <si>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</si>
  <si>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</si>
  <si>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</si>
  <si>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</si>
  <si>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</si>
  <si>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</si>
  <si>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</si>
  <si>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</si>
  <si>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</si>
  <si>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</si>
  <si>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</si>
  <si>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</si>
  <si>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</si>
  <si>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</si>
  <si>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</si>
  <si>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</si>
  <si>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</si>
  <si>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</si>
  <si>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</si>
  <si>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</si>
  <si>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</si>
  <si>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</si>
  <si>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</si>
  <si>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</si>
  <si>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</si>
  <si>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</si>
  <si>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</si>
  <si>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</si>
  <si>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</si>
  <si>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</si>
  <si>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</si>
  <si>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</si>
  <si>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</si>
  <si>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</si>
  <si>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</si>
  <si>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</si>
  <si>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</si>
  <si>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</si>
  <si>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</si>
  <si>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</si>
  <si>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</si>
  <si>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</si>
  <si>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</si>
  <si>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</si>
  <si>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</si>
  <si>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</si>
  <si>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</si>
  <si>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</si>
  <si>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</si>
  <si>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</si>
  <si>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</si>
  <si>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</si>
  <si>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</si>
  <si>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</si>
  <si>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</si>
  <si>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</si>
  <si>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</si>
  <si>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</si>
  <si>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</si>
  <si>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</si>
  <si>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</si>
  <si>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</si>
  <si>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</si>
  <si>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</si>
  <si>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</si>
  <si>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</si>
  <si>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</si>
  <si>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</si>
  <si>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</si>
  <si>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</si>
  <si>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</si>
  <si>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</si>
  <si>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</si>
  <si>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</si>
  <si>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</si>
  <si>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</si>
  <si>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</si>
  <si>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</si>
  <si>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</si>
  <si>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</si>
  <si>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</si>
  <si>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</si>
  <si>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</si>
  <si>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</si>
  <si>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</si>
  <si>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</si>
  <si>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</si>
  <si>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</si>
  <si>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</si>
  <si>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</si>
  <si>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</si>
  <si>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</si>
  <si>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</si>
  <si>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</si>
  <si>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</si>
  <si>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</si>
  <si>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</si>
  <si>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</si>
  <si>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</si>
  <si>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</si>
  <si>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</si>
  <si>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</si>
  <si>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</si>
  <si>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</si>
  <si>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</si>
  <si>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</si>
  <si>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</si>
  <si>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</si>
  <si>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</si>
  <si>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</si>
  <si>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</si>
  <si>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</si>
  <si>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</si>
  <si>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</si>
  <si>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</si>
  <si>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</si>
  <si>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</si>
  <si>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</si>
  <si>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</si>
  <si>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</si>
  <si>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</si>
  <si>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</si>
  <si>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</si>
  <si>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</si>
  <si>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</si>
  <si>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</si>
  <si>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</si>
  <si>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</si>
  <si>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</si>
  <si>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</si>
  <si>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</si>
  <si>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</si>
  <si>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</si>
  <si>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</si>
  <si>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</si>
  <si>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</si>
  <si>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</si>
  <si>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</si>
  <si>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</si>
  <si>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</si>
  <si>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</si>
  <si>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</si>
  <si>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</si>
  <si>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</si>
  <si>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</si>
  <si>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</si>
  <si>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</si>
  <si>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</si>
  <si>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</si>
  <si>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</si>
  <si>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</si>
  <si>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</si>
  <si>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</si>
  <si>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</si>
  <si>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</si>
  <si>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</si>
  <si>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</si>
  <si>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</si>
  <si>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</si>
  <si>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</si>
  <si>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</si>
  <si>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</si>
  <si>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</si>
  <si>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</si>
  <si>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</si>
  <si>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</si>
  <si>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</si>
  <si>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</si>
  <si>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</si>
  <si>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</si>
  <si>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</si>
  <si>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</si>
  <si>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</si>
  <si>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</si>
  <si>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</si>
  <si>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</si>
  <si>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</si>
  <si>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</si>
  <si>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</si>
  <si>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</si>
  <si>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</si>
  <si>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</si>
  <si>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</si>
  <si>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</si>
  <si>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</si>
  <si>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</si>
  <si>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</si>
  <si>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</si>
  <si>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</si>
  <si>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</si>
  <si>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</si>
  <si>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</si>
  <si>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</si>
  <si>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</si>
  <si>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</si>
  <si>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</si>
  <si>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</si>
  <si>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</si>
  <si>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</si>
  <si>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</si>
  <si>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</si>
  <si>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</si>
  <si>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</si>
  <si>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</si>
  <si>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</si>
  <si>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</si>
  <si>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</si>
  <si>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</si>
  <si>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</si>
  <si>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</si>
  <si>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</si>
  <si>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</si>
  <si>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</si>
  <si>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</si>
  <si>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</si>
  <si>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</si>
  <si>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</si>
  <si>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</si>
  <si>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</si>
  <si>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</si>
  <si>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</si>
  <si>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</si>
  <si>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</si>
  <si>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</si>
  <si>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</si>
  <si>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</si>
  <si>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</si>
  <si>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</si>
  <si>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</si>
  <si>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</si>
  <si>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</si>
  <si>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</si>
  <si>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</si>
  <si>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</si>
  <si>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</si>
  <si>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</si>
  <si>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</si>
  <si>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</si>
  <si>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</si>
  <si>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</si>
  <si>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</si>
  <si>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</si>
  <si>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</si>
  <si>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</si>
  <si>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</si>
  <si>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</si>
  <si>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</si>
  <si>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</si>
  <si>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</si>
  <si>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</si>
  <si>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</si>
  <si>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</si>
  <si>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</si>
  <si>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</si>
  <si>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</si>
  <si>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</si>
  <si>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</si>
  <si>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</si>
  <si>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</si>
  <si>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</si>
  <si>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</si>
  <si>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</si>
  <si>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</si>
  <si>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</si>
  <si>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</si>
  <si>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</si>
  <si>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</si>
  <si>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</si>
  <si>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</si>
  <si>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</si>
  <si>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</si>
  <si>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</si>
  <si>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</si>
  <si>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</si>
  <si>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</si>
  <si>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</si>
  <si>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</si>
  <si>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</si>
  <si>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</si>
  <si>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</si>
  <si>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</si>
  <si>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</si>
  <si>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</si>
  <si>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</si>
  <si>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</si>
  <si>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</si>
  <si>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</si>
  <si>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</si>
  <si>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</si>
  <si>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</si>
  <si>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</si>
  <si>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</si>
  <si>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</si>
  <si>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</si>
  <si>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</si>
  <si>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</si>
  <si>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</si>
  <si>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</si>
  <si>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</si>
  <si>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</si>
  <si>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</si>
  <si>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</si>
  <si>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</si>
  <si>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</si>
  <si>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</si>
  <si>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</si>
  <si>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</si>
  <si>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</si>
  <si>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</si>
  <si>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</si>
  <si>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</si>
  <si>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</si>
  <si>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</si>
  <si>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</si>
  <si>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</si>
  <si>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</si>
  <si>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</si>
  <si>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</si>
  <si>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</si>
  <si>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</si>
  <si>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</si>
  <si>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</si>
  <si>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</si>
  <si>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</si>
  <si>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</si>
  <si>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</si>
  <si>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</si>
  <si>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</si>
  <si>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</si>
  <si>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</si>
  <si>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</si>
  <si>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</si>
  <si>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</si>
  <si>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</si>
  <si>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</si>
  <si>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</si>
  <si>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</si>
  <si>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</si>
  <si>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</si>
  <si>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</si>
  <si>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</si>
  <si>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</si>
  <si>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</si>
  <si>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</si>
  <si>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</si>
  <si>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</si>
  <si>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</si>
  <si>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</si>
  <si>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</si>
  <si>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</si>
  <si>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</si>
  <si>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</si>
  <si>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</si>
  <si>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</si>
  <si>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</si>
  <si>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</si>
  <si>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</si>
  <si>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</si>
  <si>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</si>
  <si>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</si>
  <si>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</si>
  <si>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</si>
  <si>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</si>
  <si>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</si>
  <si>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</si>
  <si>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</si>
  <si>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</si>
  <si>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</si>
  <si>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</si>
  <si>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</si>
  <si>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</si>
  <si>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</si>
  <si>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</si>
  <si>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</si>
  <si>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</si>
  <si>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</si>
  <si>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</si>
  <si>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</si>
  <si>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</si>
  <si>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</si>
  <si>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</si>
  <si>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</si>
  <si>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</si>
  <si>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</si>
  <si>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</si>
  <si>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</si>
  <si>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</si>
  <si>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</si>
  <si>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</si>
  <si>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</si>
  <si>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</si>
  <si>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</si>
  <si>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</si>
  <si>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</si>
  <si>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</si>
  <si>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</si>
  <si>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</si>
  <si>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</si>
  <si>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</si>
  <si>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</si>
  <si>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</si>
  <si>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</si>
  <si>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</si>
  <si>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</si>
  <si>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</si>
  <si>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</si>
  <si>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</si>
  <si>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</si>
  <si>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</si>
  <si>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</si>
  <si>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</si>
  <si>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</si>
  <si>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</si>
  <si>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</si>
  <si>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</si>
  <si>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</si>
  <si>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</si>
  <si>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</si>
  <si>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</si>
  <si>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</si>
  <si>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</si>
  <si>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</si>
  <si>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</si>
  <si>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</si>
  <si>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</si>
  <si>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</si>
  <si>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</si>
  <si>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</si>
  <si>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</si>
  <si>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</si>
  <si>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</si>
  <si>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</si>
  <si>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</si>
  <si>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</si>
  <si>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</si>
  <si>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</si>
  <si>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</si>
  <si>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</si>
  <si>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</si>
  <si>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</si>
  <si>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</si>
  <si>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</si>
  <si>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</si>
  <si>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</si>
  <si>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</si>
  <si>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</si>
  <si>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</si>
  <si>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</si>
  <si>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</si>
  <si>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</si>
  <si>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</si>
  <si>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</si>
  <si>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</si>
  <si>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</si>
  <si>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</si>
  <si>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</si>
  <si>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</si>
  <si>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</si>
  <si>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</si>
  <si>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</si>
  <si>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</si>
  <si>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</si>
  <si>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</si>
  <si>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</si>
  <si>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</si>
  <si>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</si>
  <si>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</si>
  <si>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</si>
  <si>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</si>
  <si>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</si>
  <si>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</si>
  <si>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</si>
  <si>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</si>
  <si>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</si>
  <si>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</si>
  <si>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</si>
  <si>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</si>
  <si>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</si>
  <si>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</si>
  <si>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</si>
  <si>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</si>
  <si>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</si>
  <si>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</si>
  <si>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</si>
  <si>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</si>
  <si>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</si>
  <si>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</si>
  <si>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</si>
  <si>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</si>
  <si>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</si>
  <si>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</si>
  <si>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</si>
  <si>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</si>
  <si>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</si>
  <si>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</si>
  <si>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</si>
  <si>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</si>
  <si>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</si>
  <si>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</si>
  <si>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</si>
  <si>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</si>
  <si>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</si>
  <si>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</si>
  <si>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</si>
  <si>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</si>
  <si>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</si>
  <si>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</si>
  <si>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</si>
  <si>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</si>
  <si>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</si>
  <si>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</si>
  <si>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</si>
  <si>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</si>
  <si>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</si>
  <si>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</si>
  <si>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</si>
  <si>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</si>
  <si>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</si>
  <si>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</si>
  <si>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</si>
  <si>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</si>
  <si>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</si>
  <si>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</si>
  <si>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</si>
  <si>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</si>
  <si>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</si>
  <si>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</si>
  <si>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</si>
  <si>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</si>
  <si>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</si>
  <si>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</si>
  <si>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</si>
  <si>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</si>
  <si>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</si>
  <si>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</si>
  <si>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</si>
  <si>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</si>
  <si>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</si>
  <si>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</si>
  <si>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</si>
  <si>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</si>
  <si>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</si>
  <si>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</si>
  <si>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</si>
  <si>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</si>
  <si>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</si>
  <si>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</si>
  <si>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</si>
  <si>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</si>
  <si>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</si>
  <si>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</si>
  <si>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</si>
  <si>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</si>
  <si>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</si>
  <si>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</si>
  <si>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</si>
  <si>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</si>
  <si>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</si>
  <si>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</si>
  <si>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</si>
  <si>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</si>
  <si>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</si>
  <si>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</si>
  <si>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</si>
  <si>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</si>
  <si>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</si>
  <si>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</si>
  <si>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</si>
  <si>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</si>
  <si>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</si>
  <si>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</si>
  <si>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</si>
  <si>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</si>
  <si>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</si>
  <si>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</si>
  <si>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</si>
  <si>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</si>
  <si>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</si>
  <si>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</si>
  <si>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</si>
  <si>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</si>
  <si>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</si>
  <si>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</si>
  <si>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</si>
  <si>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</si>
  <si>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</si>
  <si>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</si>
  <si>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</si>
  <si>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</si>
  <si>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</si>
  <si>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</si>
  <si>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</si>
  <si>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</si>
  <si>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</si>
  <si>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</si>
  <si>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</si>
  <si>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</si>
  <si>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</si>
  <si>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</si>
  <si>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</si>
  <si>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</si>
  <si>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</si>
  <si>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</si>
  <si>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</si>
  <si>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</si>
  <si>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</si>
  <si>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</si>
  <si>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</si>
  <si>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</si>
  <si>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</si>
  <si>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</si>
  <si>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</si>
  <si>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</si>
  <si>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</si>
  <si>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</si>
  <si>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</si>
  <si>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</si>
  <si>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</si>
  <si>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</si>
  <si>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</si>
  <si>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</si>
  <si>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</si>
  <si>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</si>
  <si>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</si>
  <si>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</si>
  <si>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</si>
  <si>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</si>
  <si>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</si>
  <si>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</si>
  <si>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</si>
  <si>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</si>
  <si>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</si>
  <si>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</si>
  <si>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</si>
  <si>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</si>
  <si>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</si>
  <si>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</si>
  <si>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</si>
  <si>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</si>
  <si>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</si>
  <si>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</si>
  <si>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</si>
  <si>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</si>
  <si>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</si>
  <si>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</si>
  <si>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</si>
  <si>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</si>
  <si>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</si>
  <si>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</si>
  <si>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</si>
  <si>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</si>
  <si>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</si>
  <si>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</si>
  <si>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</si>
  <si>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</si>
  <si>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</si>
  <si>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</si>
  <si>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</si>
  <si>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</si>
  <si>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</si>
  <si>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</si>
  <si>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</si>
  <si>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</si>
  <si>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</si>
  <si>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</si>
  <si>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</si>
  <si>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</si>
  <si>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</si>
  <si>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</si>
  <si>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</si>
  <si>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</si>
  <si>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</si>
  <si>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</si>
  <si>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</si>
  <si>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</si>
  <si>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</si>
  <si>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</si>
  <si>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</si>
  <si>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</si>
  <si>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</si>
  <si>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</si>
  <si>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</si>
  <si>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</si>
  <si>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</si>
  <si>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</si>
  <si>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</si>
  <si>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</si>
  <si>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</si>
  <si>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</si>
  <si>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</si>
  <si>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</si>
  <si>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</si>
  <si>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</si>
  <si>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</si>
  <si>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</si>
  <si>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</si>
  <si>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</si>
  <si>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</si>
  <si>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</si>
  <si>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</si>
  <si>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</si>
  <si>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</si>
  <si>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</si>
  <si>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</si>
  <si>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</si>
  <si>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</si>
  <si>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</si>
  <si>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</si>
  <si>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</si>
  <si>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</si>
  <si>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</si>
  <si>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</si>
  <si>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</si>
  <si>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</si>
  <si>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</si>
  <si>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</si>
  <si>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</si>
  <si>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</si>
  <si>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</si>
  <si>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</si>
  <si>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</si>
  <si>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</si>
  <si>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</si>
  <si>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</si>
  <si>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</si>
  <si>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</si>
  <si>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</si>
  <si>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</si>
  <si>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</si>
  <si>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</si>
  <si>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</si>
  <si>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</si>
  <si>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</si>
  <si>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</si>
  <si>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</si>
  <si>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</si>
  <si>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</si>
  <si>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</si>
  <si>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</si>
  <si>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</si>
  <si>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</si>
  <si>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</si>
  <si>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</si>
  <si>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</si>
  <si>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</si>
  <si>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</si>
  <si>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</si>
  <si>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</si>
  <si>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</si>
  <si>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</si>
  <si>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</si>
  <si>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</si>
  <si>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</si>
  <si>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</si>
  <si>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</si>
  <si>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</si>
  <si>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</si>
  <si>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</si>
  <si>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</si>
  <si>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</si>
  <si>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</si>
  <si>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</si>
  <si>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</si>
  <si>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</si>
  <si>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</si>
  <si>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</si>
  <si>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</si>
  <si>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</si>
  <si>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</si>
  <si>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</si>
  <si>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</si>
  <si>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</si>
  <si>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</si>
  <si>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</si>
  <si>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</si>
  <si>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</si>
  <si>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</si>
  <si>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</si>
  <si>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</si>
  <si>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</si>
  <si>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</si>
  <si>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</si>
  <si>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</si>
  <si>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</si>
  <si>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</si>
  <si>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</si>
  <si>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</si>
  <si>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</si>
  <si>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</si>
  <si>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</si>
  <si>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</si>
  <si>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</si>
  <si>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</si>
  <si>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</si>
  <si>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</si>
  <si>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</si>
  <si>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</si>
  <si>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</si>
  <si>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</si>
  <si>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</si>
  <si>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</si>
  <si>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</si>
  <si>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</si>
  <si>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</si>
  <si>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</si>
  <si>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</si>
  <si>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</si>
  <si>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</si>
  <si>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</si>
  <si>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</si>
  <si>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</si>
  <si>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</si>
  <si>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</si>
  <si>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</si>
  <si>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</si>
  <si>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</si>
  <si>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</si>
  <si>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</si>
  <si>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</si>
  <si>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</si>
  <si>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</si>
  <si>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</si>
  <si>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</si>
  <si>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</si>
  <si>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</si>
  <si>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</si>
  <si>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</si>
  <si>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</si>
  <si>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</si>
  <si>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</si>
  <si>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</si>
  <si>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</si>
  <si>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</si>
  <si>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</si>
  <si>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</si>
  <si>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</si>
  <si>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</si>
  <si>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</si>
  <si>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</si>
  <si>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</si>
  <si>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</si>
  <si>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</si>
  <si>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</si>
  <si>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</si>
  <si>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</si>
  <si>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</si>
  <si>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</si>
  <si>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</si>
  <si>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</si>
  <si>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</si>
  <si>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</si>
  <si>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</si>
  <si>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</si>
  <si>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</si>
  <si>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</si>
  <si>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</si>
  <si>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</si>
  <si>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</si>
  <si>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</si>
  <si>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</si>
  <si>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</si>
  <si>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</si>
  <si>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</si>
  <si>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</si>
  <si>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</si>
  <si>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</si>
  <si>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</si>
  <si>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</si>
  <si>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</si>
  <si>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</si>
  <si>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</si>
  <si>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</si>
  <si>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</si>
  <si>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</si>
  <si>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</si>
  <si>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</si>
  <si>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</si>
  <si>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</si>
  <si>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</si>
  <si>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</si>
  <si>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</si>
  <si>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</si>
  <si>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</si>
  <si>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</si>
  <si>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</si>
  <si>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</si>
  <si>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</si>
  <si>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</si>
  <si>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</si>
  <si>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</si>
  <si>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</si>
  <si>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</si>
  <si>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</si>
  <si>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</si>
  <si>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</si>
  <si>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</si>
  <si>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</si>
  <si>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</si>
  <si>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</si>
  <si>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</si>
  <si>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</si>
  <si>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</si>
  <si>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</si>
  <si>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</si>
  <si>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</si>
  <si>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</si>
  <si>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</si>
  <si>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</si>
  <si>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</si>
  <si>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</si>
  <si>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</si>
  <si>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</si>
  <si>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</si>
  <si>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</si>
  <si>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</si>
  <si>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</si>
  <si>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</si>
  <si>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</si>
  <si>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</si>
  <si>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</si>
  <si>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</si>
  <si>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</si>
  <si>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</si>
  <si>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</si>
  <si>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</si>
  <si>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</si>
  <si>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</si>
  <si>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</si>
  <si>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</si>
  <si>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</si>
  <si>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</si>
  <si>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</si>
  <si>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</si>
  <si>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</si>
  <si>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</si>
  <si>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</si>
  <si>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</si>
  <si>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</si>
  <si>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</si>
  <si>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</si>
  <si>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</si>
  <si>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</si>
  <si>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</si>
  <si>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</si>
  <si>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</si>
  <si>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</si>
  <si>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</si>
  <si>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</si>
  <si>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</si>
  <si>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</si>
  <si>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</si>
  <si>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</si>
  <si>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</si>
  <si>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</si>
  <si>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</si>
  <si>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</si>
  <si>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</si>
  <si>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</si>
  <si>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</si>
  <si>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</si>
  <si>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</si>
  <si>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</si>
  <si>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</si>
  <si>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</si>
  <si>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</si>
  <si>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</si>
  <si>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</si>
  <si>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</si>
  <si>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</si>
  <si>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</si>
  <si>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</si>
  <si>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</si>
  <si>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</si>
  <si>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</si>
  <si>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</si>
  <si>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</si>
  <si>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</si>
  <si>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</si>
  <si>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</si>
  <si>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</si>
  <si>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</si>
  <si>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</si>
  <si>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</si>
  <si>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</si>
  <si>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</si>
  <si>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</si>
  <si>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</si>
  <si>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</si>
  <si>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</si>
  <si>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</si>
  <si>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</si>
  <si>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</si>
  <si>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</si>
  <si>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</si>
  <si>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</si>
  <si>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</si>
  <si>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</si>
  <si>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</si>
  <si>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</si>
  <si>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</si>
  <si>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</si>
  <si>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</si>
  <si>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</si>
  <si>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</si>
  <si>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</si>
  <si>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</si>
  <si>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</si>
  <si>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</si>
  <si>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</si>
  <si>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</si>
  <si>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</si>
  <si>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</si>
  <si>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</si>
  <si>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</si>
  <si>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</si>
  <si>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</si>
  <si>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</si>
  <si>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</si>
  <si>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</si>
  <si>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</si>
  <si>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</si>
  <si>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</si>
  <si>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</si>
  <si>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</si>
  <si>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</si>
  <si>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</si>
  <si>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</si>
  <si>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</si>
  <si>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</si>
  <si>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</si>
  <si>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</si>
  <si>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</si>
  <si>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</si>
  <si>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</si>
  <si>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</si>
  <si>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</si>
  <si>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</si>
  <si>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</si>
  <si>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</si>
  <si>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</si>
  <si>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</si>
  <si>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</si>
  <si>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</si>
  <si>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</si>
  <si>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</si>
  <si>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</si>
  <si>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</si>
  <si>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</si>
  <si>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</si>
  <si>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</si>
  <si>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</si>
  <si>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</si>
  <si>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</si>
  <si>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</si>
  <si>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</si>
  <si>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</si>
  <si>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</si>
  <si>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</si>
  <si>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</si>
  <si>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</si>
  <si>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</si>
  <si>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</si>
  <si>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</si>
  <si>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</si>
  <si>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</si>
  <si>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</si>
  <si>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</si>
  <si>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</si>
  <si>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</si>
  <si>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</si>
  <si>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</si>
  <si>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</si>
  <si>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</si>
  <si>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</si>
  <si>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</si>
  <si>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</si>
  <si>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</si>
  <si>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</si>
  <si>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</si>
  <si>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</si>
  <si>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</si>
  <si>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</si>
  <si>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</si>
  <si>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</si>
  <si>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</si>
  <si>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</si>
  <si>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</si>
  <si>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</si>
  <si>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</si>
  <si>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</si>
  <si>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</si>
  <si>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</si>
  <si>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</si>
  <si>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</si>
  <si>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</si>
  <si>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</si>
  <si>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</si>
  <si>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</si>
  <si>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</si>
  <si>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</si>
  <si>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</si>
  <si>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</si>
  <si>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</si>
  <si>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</si>
  <si>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</si>
  <si>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</si>
  <si>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</si>
  <si>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</si>
  <si>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</si>
  <si>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</si>
  <si>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</si>
  <si>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</si>
  <si>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</si>
  <si>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</si>
  <si>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</si>
  <si>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</si>
  <si>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</si>
  <si>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</si>
  <si>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</si>
  <si>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</si>
  <si>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</si>
  <si>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</si>
  <si>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</si>
  <si>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</si>
  <si>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</si>
  <si>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</si>
  <si>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</si>
  <si>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</si>
  <si>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</si>
  <si>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</si>
  <si>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</si>
  <si>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</si>
  <si>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</si>
  <si>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</si>
  <si>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</si>
  <si>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</si>
  <si>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</si>
  <si>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</si>
  <si>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</si>
  <si>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</si>
  <si>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</si>
  <si>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</si>
  <si>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</si>
  <si>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</si>
  <si>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</si>
  <si>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</si>
  <si>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</si>
  <si>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</si>
  <si>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</si>
  <si>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</si>
  <si>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</si>
  <si>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</si>
  <si>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</si>
  <si>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</si>
  <si>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</si>
  <si>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</si>
  <si>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</si>
  <si>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</si>
  <si>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</si>
  <si>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</si>
  <si>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</si>
  <si>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</si>
  <si>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</si>
  <si>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</si>
  <si>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</si>
  <si>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</si>
  <si>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</si>
  <si>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</si>
  <si>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</si>
  <si>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</si>
  <si>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</si>
  <si>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</si>
  <si>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</si>
  <si>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</si>
  <si>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</si>
  <si>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</si>
  <si>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</si>
  <si>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</si>
  <si>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</si>
  <si>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</si>
  <si>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</si>
  <si>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</si>
  <si>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</si>
  <si>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</si>
  <si>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</si>
  <si>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</si>
  <si>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</si>
  <si>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</si>
  <si>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</si>
  <si>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</si>
  <si>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</si>
  <si>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</si>
  <si>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</si>
  <si>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</si>
  <si>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</si>
  <si>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</si>
  <si>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</si>
  <si>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</si>
  <si>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</si>
  <si>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</si>
  <si>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</si>
  <si>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</si>
  <si>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</si>
  <si>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</si>
  <si>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</si>
  <si>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</si>
  <si>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</si>
  <si>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</si>
  <si>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</si>
  <si>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</si>
  <si>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</si>
  <si>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</si>
  <si>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</si>
  <si>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</si>
  <si>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</si>
  <si>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</si>
  <si>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</si>
  <si>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</si>
  <si>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</si>
  <si>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</si>
  <si>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</si>
  <si>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</si>
  <si>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</si>
  <si>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</si>
  <si>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</si>
  <si>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</si>
  <si>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</si>
  <si>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</si>
  <si>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</si>
  <si>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</si>
  <si>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</si>
  <si>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</si>
  <si>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</si>
  <si>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</si>
  <si>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</si>
  <si>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</si>
  <si>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</si>
  <si>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</si>
  <si>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</si>
  <si>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</si>
  <si>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</si>
  <si>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</si>
  <si>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</si>
  <si>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</si>
  <si>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</si>
  <si>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</si>
  <si>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</si>
  <si>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</si>
  <si>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</si>
  <si>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</si>
  <si>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</si>
  <si>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</si>
  <si>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</si>
  <si>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</si>
  <si>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</si>
  <si>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</si>
  <si>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</si>
  <si>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</si>
  <si>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</si>
  <si>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</si>
  <si>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</si>
  <si>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</si>
  <si>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</si>
  <si>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</si>
  <si>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</si>
  <si>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</si>
  <si>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</si>
  <si>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</si>
  <si>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</si>
  <si>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</si>
  <si>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</si>
  <si>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</si>
  <si>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</si>
  <si>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</si>
  <si>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</si>
  <si>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</si>
  <si>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</si>
  <si>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</si>
  <si>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</si>
  <si>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</si>
  <si>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</si>
  <si>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</si>
  <si>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</si>
  <si>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</si>
  <si>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</si>
  <si>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</si>
  <si>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</si>
  <si>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</si>
  <si>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</si>
  <si>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</si>
  <si>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</si>
  <si>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</si>
  <si>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</si>
  <si>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</si>
  <si>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</si>
  <si>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</si>
  <si>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</si>
  <si>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</si>
  <si>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</si>
  <si>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</si>
  <si>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</si>
  <si>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</si>
  <si>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</si>
  <si>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</si>
  <si>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</si>
  <si>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</si>
  <si>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</si>
  <si>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</si>
  <si>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</si>
  <si>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</si>
  <si>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</si>
  <si>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</si>
  <si>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</si>
  <si>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</si>
  <si>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</si>
  <si>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</si>
  <si>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</si>
  <si>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</si>
  <si>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</si>
  <si>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</si>
  <si>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</si>
  <si>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</si>
  <si>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</si>
  <si>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</si>
  <si>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</si>
  <si>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</si>
  <si>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</si>
  <si>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</si>
  <si>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</si>
  <si>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</si>
  <si>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</si>
  <si>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</si>
  <si>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</si>
  <si>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</si>
  <si>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</si>
  <si>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</si>
  <si>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</si>
  <si>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</si>
  <si>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</si>
  <si>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</si>
  <si>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</si>
  <si>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</si>
  <si>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</si>
  <si>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</si>
  <si>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</si>
  <si>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</si>
  <si>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</si>
  <si>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</si>
  <si>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</si>
  <si>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</si>
  <si>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</si>
  <si>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</si>
  <si>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</si>
  <si>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</si>
  <si>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</si>
  <si>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</si>
  <si>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</si>
  <si>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</si>
  <si>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</si>
  <si>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</si>
  <si>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</si>
  <si>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</si>
  <si>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</si>
  <si>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</si>
  <si>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</si>
  <si>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</si>
  <si>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</si>
  <si>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</si>
  <si>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</si>
  <si>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</si>
  <si>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</si>
  <si>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</si>
  <si>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</si>
  <si>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</si>
  <si>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</si>
  <si>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</si>
  <si>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</si>
  <si>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</si>
  <si>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</si>
  <si>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</si>
  <si>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</si>
  <si>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</si>
  <si>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</si>
  <si>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</si>
  <si>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</si>
  <si>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</si>
  <si>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</si>
  <si>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</si>
  <si>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</si>
  <si>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</si>
  <si>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</si>
  <si>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</si>
  <si>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</si>
  <si>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</si>
  <si>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</si>
  <si>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</si>
  <si>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</si>
  <si>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</si>
  <si>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</si>
  <si>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</si>
  <si>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</si>
  <si>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</si>
  <si>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</si>
  <si>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</si>
  <si>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</si>
  <si>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</si>
  <si>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</si>
  <si>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</si>
  <si>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</si>
  <si>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</si>
  <si>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</si>
  <si>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</si>
  <si>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</si>
  <si>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</si>
  <si>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</si>
  <si>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</si>
  <si>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</si>
  <si>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</si>
  <si>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</si>
  <si>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</si>
  <si>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</si>
  <si>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</si>
  <si>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</si>
  <si>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</si>
  <si>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</si>
  <si>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</si>
  <si>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</si>
  <si>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</si>
  <si>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</si>
  <si>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</si>
  <si>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</si>
  <si>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</si>
  <si>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</si>
  <si>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</si>
  <si>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</si>
  <si>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</si>
  <si>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</si>
  <si>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</si>
  <si>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</si>
  <si>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</si>
  <si>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</si>
  <si>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</si>
  <si>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</si>
  <si>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</si>
  <si>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</si>
  <si>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</si>
  <si>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</si>
  <si>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</si>
  <si>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</si>
  <si>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</si>
  <si>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</si>
  <si>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</si>
  <si>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</si>
  <si>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</si>
  <si>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</si>
  <si>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</si>
  <si>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</si>
  <si>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</si>
  <si>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</si>
  <si>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</si>
  <si>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</si>
  <si>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</si>
  <si>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</si>
  <si>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</si>
  <si>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</si>
  <si>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</si>
  <si>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</si>
  <si>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</si>
  <si>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</si>
  <si>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</si>
  <si>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</si>
  <si>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</si>
  <si>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</si>
  <si>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</si>
  <si>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</si>
  <si>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</si>
  <si>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</si>
  <si>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</si>
  <si>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</si>
  <si>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</si>
  <si>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</si>
  <si>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</si>
  <si>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</si>
  <si>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</si>
  <si>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</si>
  <si>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</si>
  <si>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</si>
  <si>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</si>
  <si>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</si>
  <si>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</si>
  <si>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</si>
  <si>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</si>
  <si>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</si>
  <si>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</si>
  <si>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</si>
  <si>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</si>
  <si>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</si>
  <si>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</si>
  <si>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</si>
  <si>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</si>
  <si>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</si>
  <si>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</si>
  <si>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</si>
  <si>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</si>
  <si>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</si>
  <si>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</si>
  <si>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</si>
  <si>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</si>
  <si>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</si>
  <si>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</si>
  <si>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</si>
  <si>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</si>
  <si>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</si>
  <si>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</si>
  <si>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</si>
  <si>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</si>
  <si>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</si>
  <si>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</si>
  <si>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</si>
  <si>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</si>
  <si>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</si>
  <si>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</si>
  <si>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</si>
  <si>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</si>
  <si>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</si>
  <si>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</si>
  <si>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</si>
  <si>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</si>
  <si>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</si>
  <si>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</si>
  <si>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</si>
  <si>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</si>
  <si>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</si>
  <si>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</si>
  <si>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</si>
  <si>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</si>
  <si>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</si>
  <si>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</si>
  <si>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</si>
  <si>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</si>
  <si>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</si>
  <si>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</si>
  <si>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</si>
  <si>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</si>
  <si>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</si>
  <si>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</si>
  <si>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</si>
  <si>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</si>
  <si>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</si>
  <si>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</si>
  <si>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</si>
  <si>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</si>
  <si>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</si>
  <si>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</si>
  <si>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</si>
  <si>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</si>
  <si>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</si>
  <si>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</si>
  <si>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</si>
  <si>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</si>
  <si>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</si>
  <si>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</si>
  <si>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</si>
  <si>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</si>
  <si>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</si>
  <si>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</si>
  <si>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</si>
  <si>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</si>
  <si>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</si>
  <si>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</si>
  <si>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</si>
  <si>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</si>
  <si>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</si>
  <si>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</si>
  <si>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</si>
  <si>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</si>
  <si>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</si>
  <si>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</si>
  <si>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</si>
  <si>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</si>
  <si>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</si>
  <si>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</si>
  <si>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</si>
  <si>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</si>
  <si>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</si>
  <si>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</si>
  <si>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</si>
  <si>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</si>
  <si>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</si>
  <si>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</si>
  <si>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</si>
  <si>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</si>
  <si>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</si>
  <si>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</si>
  <si>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</si>
  <si>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</si>
  <si>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</si>
  <si>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</si>
  <si>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</si>
  <si>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</si>
  <si>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</si>
  <si>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</si>
  <si>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</si>
  <si>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</si>
  <si>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</si>
  <si>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</si>
  <si>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</si>
  <si>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</si>
  <si>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</si>
  <si>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</si>
  <si>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</si>
  <si>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</si>
  <si>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</si>
  <si>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</si>
  <si>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</si>
  <si>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</si>
  <si>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</si>
  <si>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</si>
  <si>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</si>
  <si>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</si>
  <si>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</si>
  <si>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</si>
  <si>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</si>
  <si>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</si>
  <si>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</si>
  <si>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</si>
  <si>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</si>
  <si>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</si>
  <si>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</si>
  <si>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</si>
  <si>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</si>
  <si>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</si>
  <si>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</si>
  <si>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</si>
  <si>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</si>
  <si>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</si>
  <si>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</si>
  <si>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</si>
  <si>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</si>
  <si>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</si>
  <si>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</si>
  <si>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</si>
  <si>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</si>
  <si>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</si>
  <si>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</si>
  <si>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</si>
  <si>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</si>
  <si>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</si>
  <si>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</si>
  <si>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</si>
  <si>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</si>
  <si>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</si>
  <si>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</si>
  <si>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</si>
  <si>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</si>
  <si>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</si>
  <si>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</si>
  <si>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</si>
  <si>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</si>
  <si>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</si>
  <si>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</si>
  <si>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</si>
  <si>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</si>
  <si>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</si>
  <si>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</si>
  <si>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</si>
  <si>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</si>
  <si>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</si>
  <si>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</si>
  <si>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</si>
  <si>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</si>
  <si>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</si>
  <si>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</si>
  <si>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</si>
  <si>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</si>
  <si>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</si>
  <si>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</si>
  <si>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</si>
  <si>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</si>
  <si>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</si>
  <si>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</si>
  <si>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</si>
  <si>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</si>
  <si>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</si>
  <si>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</si>
  <si>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</si>
  <si>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</si>
  <si>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</si>
  <si>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</si>
  <si>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</si>
  <si>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</si>
  <si>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</si>
  <si>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</si>
  <si>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</si>
  <si>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</si>
  <si>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</si>
  <si>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</si>
  <si>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</si>
  <si>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</si>
  <si>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</si>
  <si>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</si>
  <si>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</si>
  <si>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</si>
  <si>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</si>
  <si>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</si>
  <si>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</si>
  <si>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</si>
  <si>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</si>
  <si>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</si>
  <si>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</si>
  <si>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</si>
  <si>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</si>
  <si>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</si>
  <si>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</si>
  <si>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</si>
  <si>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</si>
  <si>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</si>
  <si>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</si>
  <si>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</si>
  <si>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</si>
  <si>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</si>
  <si>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</si>
  <si>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</si>
  <si>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</si>
  <si>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</si>
  <si>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</si>
  <si>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</si>
  <si>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</si>
  <si>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</si>
  <si>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</si>
  <si>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</si>
  <si>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</si>
  <si>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</si>
  <si>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</si>
  <si>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</si>
  <si>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</si>
  <si>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</si>
  <si>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</si>
  <si>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</si>
  <si>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</si>
  <si>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</si>
  <si>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</si>
  <si>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</si>
  <si>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</si>
  <si>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</si>
  <si>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</si>
  <si>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</si>
  <si>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</si>
  <si>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</si>
  <si>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</si>
  <si>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</si>
  <si>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</si>
  <si>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</si>
  <si>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</si>
  <si>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</si>
  <si>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</si>
  <si>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</si>
  <si>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</si>
  <si>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</si>
  <si>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</si>
  <si>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</si>
  <si>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</si>
  <si>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</si>
  <si>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</si>
  <si>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</si>
  <si>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</si>
  <si>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</si>
  <si>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</si>
  <si>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</si>
  <si>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</si>
  <si>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</si>
  <si>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</si>
  <si>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</si>
  <si>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</si>
  <si>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</si>
  <si>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</si>
  <si>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</si>
  <si>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</si>
  <si>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</si>
  <si>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</si>
  <si>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</si>
  <si>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</si>
  <si>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</si>
  <si>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</si>
  <si>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</si>
  <si>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</si>
  <si>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</si>
  <si>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</si>
  <si>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</si>
  <si>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</si>
  <si>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</si>
  <si>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</si>
  <si>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</si>
  <si>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</si>
  <si>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</si>
  <si>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</si>
  <si>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</si>
  <si>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</si>
  <si>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</si>
  <si>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</si>
  <si>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</si>
  <si>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</si>
  <si>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</si>
  <si>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</si>
  <si>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</si>
  <si>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</si>
  <si>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</si>
  <si>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</si>
  <si>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</si>
  <si>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</si>
  <si>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</si>
  <si>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</si>
  <si>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</si>
  <si>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</si>
  <si>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</si>
  <si>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</si>
  <si>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</si>
  <si>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</si>
  <si>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</si>
  <si>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</si>
  <si>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</si>
  <si>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</si>
  <si>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</si>
  <si>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</si>
  <si>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</si>
  <si>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</si>
  <si>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</si>
  <si>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</si>
  <si>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</si>
  <si>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</si>
  <si>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</si>
  <si>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</si>
  <si>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</si>
  <si>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</si>
  <si>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</si>
  <si>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</si>
  <si>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</si>
  <si>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</si>
  <si>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</si>
  <si>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</si>
  <si>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</si>
  <si>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</si>
  <si>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</si>
  <si>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</si>
  <si>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</si>
  <si>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</si>
  <si>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</si>
  <si>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</si>
  <si>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</si>
  <si>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</si>
  <si>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</si>
  <si>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</si>
  <si>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</si>
  <si>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</si>
  <si>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</si>
  <si>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</si>
  <si>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</si>
  <si>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</si>
  <si>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</si>
  <si>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</si>
  <si>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</si>
  <si>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</si>
  <si>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</si>
  <si>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</si>
  <si>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</si>
  <si>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</si>
  <si>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</si>
  <si>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</si>
  <si>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</si>
  <si>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</si>
  <si>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</si>
  <si>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</si>
  <si>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</si>
  <si>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</si>
  <si>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</si>
  <si>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</si>
  <si>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</si>
  <si>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</si>
  <si>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</si>
  <si>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</si>
  <si>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</si>
  <si>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</si>
  <si>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</si>
  <si>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</si>
  <si>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</si>
  <si>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</si>
  <si>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</si>
  <si>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</si>
  <si>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</si>
  <si>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</si>
  <si>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</si>
  <si>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</si>
  <si>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</si>
  <si>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</si>
  <si>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</si>
  <si>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</si>
  <si>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</si>
  <si>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</si>
  <si>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</si>
  <si>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</si>
  <si>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</si>
  <si>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</si>
  <si>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</si>
  <si>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</si>
  <si>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</si>
  <si>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</si>
  <si>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</si>
  <si>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</si>
  <si>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</si>
  <si>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</si>
  <si>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</si>
  <si>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</si>
  <si>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</si>
  <si>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</si>
  <si>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</si>
  <si>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</si>
  <si>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</si>
  <si>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</si>
  <si>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</si>
  <si>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</si>
  <si>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</si>
  <si>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</si>
  <si>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</si>
  <si>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</si>
  <si>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</si>
  <si>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</si>
  <si>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</si>
  <si>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</si>
  <si>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</si>
  <si>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</si>
  <si>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</si>
  <si>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</si>
  <si>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</si>
  <si>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</si>
  <si>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</si>
  <si>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</si>
  <si>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</si>
  <si>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</si>
  <si>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</si>
  <si>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</si>
  <si>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</si>
  <si>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</si>
  <si>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</si>
  <si>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</si>
  <si>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</si>
  <si>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</si>
  <si>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</si>
  <si>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</si>
  <si>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</si>
  <si>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</si>
  <si>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</si>
  <si>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</si>
  <si>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</si>
  <si>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</si>
  <si>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</si>
  <si>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</si>
  <si>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</si>
  <si>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</si>
  <si>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</si>
  <si>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</si>
  <si>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</si>
  <si>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</si>
  <si>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</si>
  <si>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</si>
  <si>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</si>
  <si>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</si>
  <si>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</si>
  <si>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</si>
  <si>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</si>
  <si>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</si>
  <si>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</si>
  <si>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</si>
  <si>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</si>
  <si>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</si>
  <si>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</si>
  <si>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</si>
  <si>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</si>
  <si>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</si>
  <si>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</si>
  <si>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</si>
  <si>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</si>
  <si>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</si>
  <si>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</si>
  <si>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</si>
  <si>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</si>
  <si>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</si>
  <si>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</si>
  <si>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</si>
  <si>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</si>
  <si>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</si>
  <si>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</si>
  <si>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</si>
  <si>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</si>
  <si>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</si>
  <si>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</si>
  <si>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</si>
  <si>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</si>
  <si>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</si>
  <si>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</si>
  <si>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</si>
  <si>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</si>
  <si>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</si>
  <si>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</si>
  <si>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</si>
  <si>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</si>
  <si>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</si>
  <si>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</si>
  <si>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</si>
  <si>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</si>
  <si>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</si>
  <si>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</si>
  <si>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</si>
  <si>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</si>
  <si>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</si>
  <si>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</si>
  <si>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</si>
  <si>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</si>
  <si>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</si>
  <si>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</si>
  <si>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</si>
  <si>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</si>
  <si>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</si>
  <si>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</si>
  <si>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</si>
  <si>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</si>
  <si>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</si>
  <si>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</si>
  <si>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</si>
  <si>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</si>
  <si>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</si>
  <si>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</si>
  <si>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</si>
  <si>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</si>
  <si>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</si>
  <si>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</si>
  <si>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</si>
  <si>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</si>
  <si>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</si>
  <si>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</si>
  <si>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</si>
  <si>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</si>
  <si>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</si>
  <si>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</si>
  <si>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</si>
  <si>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</si>
  <si>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</si>
  <si>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</si>
  <si>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</si>
  <si>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</si>
  <si>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</si>
  <si>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</si>
  <si>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</si>
  <si>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</si>
  <si>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</si>
  <si>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</si>
  <si>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</si>
  <si>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</si>
  <si>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</si>
  <si>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</si>
  <si>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</si>
  <si>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</si>
  <si>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</si>
  <si>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</si>
  <si>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</si>
  <si>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</si>
  <si>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</si>
  <si>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</si>
  <si>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</si>
  <si>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</si>
  <si>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</si>
  <si>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</si>
  <si>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</si>
  <si>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</si>
  <si>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</si>
  <si>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</si>
  <si>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</si>
  <si>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</si>
  <si>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</si>
  <si>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</si>
  <si>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</si>
  <si>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</si>
  <si>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</si>
  <si>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</si>
  <si>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</si>
  <si>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</si>
  <si>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</si>
  <si>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</si>
  <si>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</si>
  <si>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</si>
  <si>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</si>
  <si>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</si>
  <si>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</si>
  <si>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</si>
  <si>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</si>
  <si>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</si>
  <si>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</si>
  <si>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</si>
  <si>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</si>
  <si>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</si>
  <si>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</si>
  <si>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</si>
  <si>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</si>
  <si>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</si>
  <si>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</si>
  <si>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</si>
  <si>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</si>
  <si>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</si>
  <si>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</si>
  <si>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</si>
  <si>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</si>
  <si>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</si>
  <si>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</si>
  <si>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</si>
  <si>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</si>
  <si>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</si>
  <si>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</si>
  <si>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</si>
  <si>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</si>
  <si>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</si>
  <si>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</si>
  <si>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</si>
  <si>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</si>
  <si>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</si>
  <si>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</si>
  <si>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</si>
  <si>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</si>
  <si>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</si>
  <si>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</si>
  <si>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</si>
  <si>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</si>
  <si>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</si>
  <si>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</si>
  <si>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</si>
  <si>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</si>
  <si>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</si>
  <si>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</si>
  <si>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</si>
  <si>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</si>
  <si>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</si>
  <si>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</si>
  <si>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</si>
  <si>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</si>
  <si>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</si>
  <si>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</si>
  <si>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</si>
  <si>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</si>
  <si>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</si>
  <si>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</si>
  <si>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</si>
  <si>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</si>
  <si>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</si>
  <si>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</si>
  <si>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</si>
  <si>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</si>
  <si>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</si>
  <si>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</si>
  <si>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</si>
  <si>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</si>
  <si>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</si>
  <si>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</si>
  <si>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</si>
  <si>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</si>
  <si>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</si>
  <si>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</si>
  <si>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</si>
  <si>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</si>
  <si>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</si>
  <si>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</si>
  <si>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</si>
  <si>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</si>
  <si>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</si>
  <si>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</si>
  <si>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</si>
  <si>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</si>
  <si>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</si>
  <si>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</si>
  <si>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</si>
  <si>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</si>
  <si>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</si>
  <si>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</si>
  <si>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</si>
  <si>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</si>
  <si>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</si>
  <si>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</si>
  <si>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</si>
  <si>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</si>
  <si>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</si>
  <si>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</si>
  <si>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</si>
  <si>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</si>
  <si>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</si>
  <si>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</si>
  <si>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</si>
  <si>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</si>
  <si>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</si>
  <si>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</si>
  <si>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</si>
  <si>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</si>
  <si>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</si>
  <si>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</si>
  <si>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</si>
  <si>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</si>
  <si>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</si>
  <si>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</si>
  <si>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</si>
  <si>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</si>
  <si>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</si>
  <si>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</si>
  <si>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</si>
  <si>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</si>
  <si>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</si>
  <si>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</si>
  <si>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</si>
  <si>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</si>
  <si>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</si>
  <si>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</si>
  <si>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</si>
  <si>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</si>
  <si>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</si>
  <si>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</si>
  <si>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</si>
  <si>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</si>
  <si>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</si>
  <si>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</si>
  <si>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</si>
  <si>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</si>
  <si>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</si>
  <si>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</si>
  <si>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</si>
  <si>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</si>
  <si>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</si>
  <si>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</si>
  <si>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</si>
  <si>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</si>
  <si>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</si>
  <si>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</si>
  <si>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</si>
  <si>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</si>
  <si>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</si>
  <si>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</si>
  <si>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</si>
  <si>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</si>
  <si>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</si>
  <si>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</si>
  <si>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</si>
  <si>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</si>
  <si>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</si>
  <si>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</si>
  <si>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</si>
  <si>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</si>
  <si>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</si>
  <si>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</si>
  <si>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</si>
  <si>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</si>
  <si>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</si>
  <si>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</si>
  <si>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</si>
  <si>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</si>
  <si>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</si>
  <si>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</si>
  <si>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</si>
  <si>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</si>
  <si>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</si>
  <si>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</si>
  <si>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</si>
  <si>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</si>
  <si>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</si>
  <si>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</si>
  <si>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</si>
  <si>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</si>
  <si>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</si>
  <si>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</si>
  <si>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</si>
  <si>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</si>
  <si>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</si>
  <si>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</si>
  <si>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</si>
  <si>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</si>
  <si>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</si>
  <si>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</si>
  <si>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</si>
  <si>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</si>
  <si>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</si>
  <si>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</si>
  <si>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</si>
  <si>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</si>
  <si>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</si>
  <si>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</si>
  <si>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</si>
  <si>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</si>
  <si>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</si>
  <si>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</si>
  <si>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</si>
  <si>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</si>
  <si>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</si>
  <si>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</si>
  <si>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</si>
  <si>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</si>
  <si>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</si>
  <si>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</si>
  <si>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</si>
  <si>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</si>
  <si>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</si>
  <si>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</si>
  <si>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</si>
  <si>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</si>
  <si>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</si>
  <si>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</si>
  <si>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</si>
  <si>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</si>
  <si>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</si>
  <si>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</si>
  <si>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</si>
  <si>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</si>
  <si>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</si>
  <si>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</si>
  <si>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</si>
  <si>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</si>
  <si>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</si>
  <si>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</si>
  <si>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</si>
  <si>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</si>
  <si>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</si>
  <si>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</si>
  <si>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</si>
  <si>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</si>
  <si>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</si>
  <si>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</si>
  <si>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</si>
  <si>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</si>
  <si>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</si>
  <si>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</si>
  <si>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</si>
  <si>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</si>
  <si>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</si>
  <si>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</si>
  <si>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</si>
  <si>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</si>
  <si>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</si>
  <si>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</si>
  <si>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</si>
  <si>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</si>
  <si>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</si>
  <si>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</si>
  <si>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</si>
  <si>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</si>
  <si>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</si>
  <si>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</si>
  <si>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</si>
  <si>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</si>
  <si>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</si>
  <si>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</si>
  <si>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</si>
  <si>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</si>
  <si>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</si>
  <si>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</si>
  <si>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</si>
  <si>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</si>
  <si>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</si>
  <si>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</si>
  <si>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</si>
  <si>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</si>
  <si>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</si>
  <si>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</si>
  <si>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</si>
  <si>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</si>
  <si>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</si>
  <si>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</si>
  <si>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</si>
  <si>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</si>
  <si>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</si>
  <si>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</si>
  <si>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</si>
  <si>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</si>
  <si>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</si>
  <si>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</si>
  <si>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</si>
  <si>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</si>
  <si>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</si>
  <si>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</si>
  <si>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</si>
  <si>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</si>
  <si>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</si>
  <si>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</si>
  <si>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</si>
  <si>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</si>
  <si>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</si>
  <si>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</si>
  <si>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</si>
  <si>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</si>
  <si>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</si>
  <si>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</si>
  <si>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</si>
  <si>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</si>
  <si>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</si>
  <si>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</si>
  <si>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</si>
  <si>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</si>
  <si>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</si>
  <si>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</si>
  <si>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</si>
  <si>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</si>
  <si>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</si>
  <si>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</si>
  <si>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</si>
  <si>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</si>
  <si>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</si>
  <si>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</si>
  <si>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</si>
  <si>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</si>
  <si>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</si>
  <si>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</si>
  <si>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</si>
  <si>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</si>
  <si>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</si>
  <si>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</si>
  <si>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</si>
  <si>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</si>
  <si>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</si>
  <si>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</si>
  <si>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</si>
  <si>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</si>
  <si>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</si>
  <si>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</si>
  <si>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</si>
  <si>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</si>
  <si>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</si>
  <si>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</si>
  <si>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</si>
  <si>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</si>
  <si>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</si>
  <si>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</si>
  <si>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</si>
  <si>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</si>
  <si>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</si>
  <si>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</si>
  <si>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</si>
  <si>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</si>
  <si>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</si>
  <si>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</si>
  <si>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</si>
  <si>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</si>
  <si>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</si>
  <si>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</si>
  <si>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</si>
  <si>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</si>
  <si>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</si>
  <si>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</si>
  <si>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</si>
  <si>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</si>
  <si>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</si>
  <si>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</si>
  <si>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</si>
  <si>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</si>
  <si>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</si>
  <si>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</si>
  <si>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</si>
  <si>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</si>
  <si>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</si>
  <si>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</si>
  <si>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</si>
  <si>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</si>
  <si>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</si>
  <si>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</si>
  <si>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</si>
  <si>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</si>
  <si>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</si>
  <si>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</si>
  <si>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</si>
  <si>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</si>
  <si>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</si>
  <si>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</si>
  <si>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</si>
  <si>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</si>
  <si>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</si>
  <si>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</si>
  <si>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</si>
  <si>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</si>
  <si>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</si>
  <si>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</si>
  <si>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</si>
  <si>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</si>
  <si>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</si>
  <si>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</si>
  <si>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</si>
  <si>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</si>
  <si>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</si>
  <si>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</si>
  <si>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</si>
  <si>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</si>
  <si>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</si>
  <si>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</si>
  <si>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</si>
  <si>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</si>
  <si>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</si>
  <si>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</si>
  <si>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</si>
  <si>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</si>
  <si>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</si>
  <si>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</si>
  <si>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</si>
  <si>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</si>
  <si>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</si>
  <si>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</si>
  <si>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</si>
  <si>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</si>
  <si>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</si>
  <si>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</si>
  <si>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</si>
  <si>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</si>
  <si>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</si>
  <si>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</si>
  <si>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</si>
  <si>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</si>
  <si>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</si>
  <si>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</si>
  <si>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</si>
  <si>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</si>
  <si>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</si>
  <si>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</si>
  <si>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</si>
  <si>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</si>
  <si>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</si>
  <si>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</si>
  <si>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</si>
  <si>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</si>
  <si>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</si>
  <si>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</si>
  <si>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</si>
  <si>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</si>
  <si>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</si>
  <si>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</si>
  <si>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</si>
  <si>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</si>
  <si>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</si>
  <si>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</si>
  <si>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</si>
  <si>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</si>
  <si>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</si>
  <si>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</si>
  <si>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</si>
  <si>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</si>
  <si>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</si>
  <si>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</si>
  <si>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</si>
  <si>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</si>
  <si>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</si>
  <si>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</si>
  <si>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</si>
  <si>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</si>
  <si>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</si>
  <si>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</si>
  <si>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</si>
  <si>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</si>
  <si>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</si>
  <si>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</si>
  <si>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</si>
  <si>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</si>
  <si>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</si>
  <si>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</si>
  <si>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</si>
  <si>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</si>
  <si>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</si>
  <si>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</si>
  <si>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</si>
  <si>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</si>
  <si>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</si>
  <si>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</si>
  <si>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</si>
  <si>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</si>
  <si>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</si>
  <si>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</si>
  <si>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</si>
  <si>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</si>
  <si>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</si>
  <si>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</si>
  <si>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</si>
  <si>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</si>
  <si>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</si>
  <si>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</si>
  <si>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</si>
  <si>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</si>
  <si>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</si>
  <si>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</si>
  <si>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</si>
  <si>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</si>
  <si>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</si>
  <si>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</si>
  <si>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</si>
  <si>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</si>
  <si>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</si>
  <si>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</si>
  <si>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</si>
  <si>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</si>
  <si>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</si>
  <si>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</si>
  <si>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</si>
  <si>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</si>
  <si>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</si>
  <si>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</si>
  <si>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</si>
  <si>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</si>
  <si>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</si>
  <si>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</si>
  <si>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</si>
  <si>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</si>
  <si>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</si>
  <si>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</si>
  <si>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</si>
  <si>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</si>
  <si>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</si>
  <si>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</si>
  <si>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</si>
  <si>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</si>
  <si>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</si>
  <si>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</si>
  <si>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</si>
  <si>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</si>
  <si>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</si>
  <si>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</si>
  <si>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</si>
  <si>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</si>
  <si>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</si>
  <si>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</si>
  <si>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</si>
  <si>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</si>
  <si>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</si>
  <si>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</si>
  <si>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</si>
  <si>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</si>
  <si>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</si>
  <si>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</si>
  <si>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</si>
  <si>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</si>
  <si>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</si>
  <si>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</si>
  <si>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</si>
  <si>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</si>
  <si>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</si>
  <si>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</si>
  <si>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</si>
  <si>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</si>
  <si>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</si>
  <si>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</si>
  <si>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</si>
  <si>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</si>
  <si>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</si>
  <si>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</si>
  <si>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</si>
  <si>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</si>
  <si>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</si>
  <si>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</si>
  <si>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</si>
  <si>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</si>
  <si>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</si>
  <si>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</si>
  <si>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</si>
  <si>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</si>
  <si>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</si>
  <si>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</si>
  <si>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</si>
  <si>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</si>
  <si>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</si>
  <si>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</si>
  <si>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</si>
  <si>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</si>
  <si>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</si>
  <si>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</si>
  <si>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</si>
  <si>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</si>
  <si>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</si>
  <si>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</si>
  <si>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</si>
  <si>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</si>
  <si>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</si>
  <si>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</si>
  <si>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</si>
  <si>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</si>
  <si>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</si>
  <si>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</si>
  <si>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</si>
  <si>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</si>
  <si>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</si>
  <si>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</si>
  <si>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</si>
  <si>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</si>
  <si>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</si>
  <si>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</si>
  <si>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</si>
  <si>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</si>
  <si>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</si>
  <si>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</si>
  <si>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</si>
  <si>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</si>
  <si>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</si>
  <si>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</si>
  <si>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</si>
  <si>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</si>
  <si>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</si>
  <si>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</si>
  <si>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</si>
  <si>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</si>
  <si>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</si>
  <si>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</si>
  <si>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</si>
  <si>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</si>
  <si>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</si>
  <si>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</si>
  <si>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</si>
  <si>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</si>
  <si>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</si>
  <si>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</si>
  <si>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</si>
  <si>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</si>
  <si>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</si>
  <si>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</si>
  <si>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</si>
  <si>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</si>
  <si>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</si>
  <si>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</si>
  <si>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</si>
  <si>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</si>
  <si>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</si>
  <si>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</si>
  <si>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</si>
  <si>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</si>
  <si>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</si>
  <si>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</si>
  <si>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</si>
  <si>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</si>
  <si>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</si>
  <si>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</si>
  <si>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</si>
  <si>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</si>
  <si>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</si>
  <si>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</si>
  <si>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</si>
  <si>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</si>
  <si>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</si>
  <si>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</si>
  <si>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</si>
  <si>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</si>
  <si>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</si>
  <si>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</si>
  <si>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</si>
  <si>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</si>
  <si>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</si>
  <si>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</si>
  <si>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</si>
  <si>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</si>
  <si>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</si>
  <si>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</si>
  <si>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</si>
  <si>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</si>
  <si>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</si>
  <si>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</si>
  <si>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</si>
  <si>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</si>
  <si>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</si>
  <si>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</si>
  <si>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</si>
  <si>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</si>
  <si>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</si>
  <si>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</si>
  <si>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</si>
  <si>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</si>
  <si>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</si>
  <si>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</si>
  <si>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</si>
  <si>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</si>
  <si>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</si>
  <si>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</si>
  <si>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</si>
  <si>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</si>
  <si>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</si>
  <si>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</si>
  <si>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</si>
  <si>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</si>
  <si>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</si>
  <si>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</si>
  <si>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</si>
  <si>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</si>
  <si>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</si>
  <si>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</si>
  <si>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</si>
  <si>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</si>
  <si>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</si>
  <si>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</si>
  <si>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</si>
  <si>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</si>
  <si>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</si>
  <si>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</si>
  <si>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</si>
  <si>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</si>
  <si>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</si>
  <si>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</si>
  <si>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</si>
  <si>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</si>
  <si>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</si>
  <si>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</si>
  <si>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</si>
  <si>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</si>
  <si>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</si>
  <si>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</si>
  <si>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</si>
  <si>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</si>
  <si>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</si>
  <si>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</si>
  <si>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</si>
  <si>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</si>
  <si>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</si>
  <si>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</si>
  <si>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</si>
  <si>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</si>
  <si>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</si>
  <si>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</si>
  <si>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</si>
  <si>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</si>
  <si>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</si>
  <si>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</si>
  <si>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</si>
  <si>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</si>
  <si>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</si>
  <si>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</si>
  <si>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</si>
  <si>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</si>
  <si>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</si>
  <si>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</si>
  <si>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</si>
  <si>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</si>
  <si>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</si>
  <si>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</si>
  <si>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</si>
  <si>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</si>
  <si>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</si>
  <si>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</si>
  <si>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</si>
  <si>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</si>
  <si>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</si>
  <si>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</si>
  <si>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</si>
  <si>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</si>
  <si>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</si>
  <si>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</si>
  <si>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</si>
  <si>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</si>
  <si>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</si>
  <si>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</si>
  <si>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</si>
  <si>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</si>
  <si>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</si>
  <si>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</si>
  <si>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</si>
  <si>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</si>
  <si>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</si>
  <si>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</si>
  <si>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</si>
  <si>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</si>
  <si>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</si>
  <si>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</si>
  <si>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</si>
  <si>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</si>
  <si>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</si>
  <si>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</si>
  <si>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</si>
  <si>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</si>
  <si>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</si>
  <si>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</si>
  <si>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</si>
  <si>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</si>
  <si>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</si>
  <si>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</si>
  <si>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</si>
  <si>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</si>
  <si>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</si>
  <si>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</si>
  <si>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</si>
  <si>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</si>
  <si>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</si>
  <si>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</si>
  <si>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</si>
  <si>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</si>
  <si>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</si>
  <si>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</si>
  <si>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</si>
  <si>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</si>
  <si>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</si>
  <si>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</si>
  <si>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</si>
  <si>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</si>
  <si>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</si>
  <si>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</si>
  <si>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</si>
  <si>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</si>
  <si>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</si>
  <si>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</si>
  <si>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</si>
  <si>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</si>
  <si>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</si>
  <si>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</si>
  <si>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</si>
  <si>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</si>
  <si>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</si>
  <si>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</si>
  <si>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</si>
  <si>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</si>
  <si>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</si>
  <si>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</si>
  <si>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</si>
  <si>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</si>
  <si>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</si>
  <si>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</si>
  <si>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</si>
  <si>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</si>
  <si>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</si>
  <si>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</si>
  <si>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</si>
  <si>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</si>
  <si>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</si>
  <si>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</si>
  <si>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</si>
  <si>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</si>
  <si>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</si>
  <si>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</si>
  <si>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</si>
  <si>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</si>
  <si>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</si>
  <si>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</si>
  <si>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</si>
  <si>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</si>
  <si>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</si>
  <si>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</si>
  <si>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</si>
  <si>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</si>
  <si>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</si>
  <si>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</si>
  <si>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</si>
  <si>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</si>
  <si>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</si>
  <si>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</si>
  <si>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</si>
  <si>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</si>
  <si>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</si>
  <si>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</si>
  <si>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</si>
  <si>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</si>
  <si>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</si>
  <si>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</si>
  <si>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</si>
  <si>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</si>
  <si>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</si>
  <si>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</si>
  <si>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</si>
  <si>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</si>
  <si>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</si>
  <si>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</si>
  <si>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</si>
  <si>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</si>
  <si>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</si>
  <si>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</si>
  <si>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</si>
  <si>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</si>
  <si>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</si>
  <si>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</si>
  <si>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</si>
  <si>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</si>
  <si>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</si>
  <si>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</si>
  <si>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</si>
  <si>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</si>
  <si>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</si>
  <si>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</si>
  <si>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</si>
  <si>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</si>
  <si>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</si>
  <si>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</si>
  <si>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</si>
  <si>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</si>
  <si>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</si>
  <si>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</si>
  <si>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</si>
  <si>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</si>
  <si>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</si>
  <si>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</si>
  <si>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</si>
  <si>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</si>
  <si>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</si>
  <si>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</si>
  <si>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</si>
  <si>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</si>
  <si>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</si>
  <si>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</si>
  <si>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</si>
  <si>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</si>
  <si>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</si>
  <si>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</si>
  <si>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</si>
  <si>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</si>
  <si>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</si>
  <si>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</si>
  <si>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</si>
  <si>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</si>
  <si>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</si>
  <si>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</si>
  <si>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</si>
  <si>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</si>
  <si>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</si>
  <si>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</si>
  <si>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</si>
  <si>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</si>
  <si>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</si>
  <si>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</si>
  <si>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</si>
  <si>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</si>
  <si>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</si>
  <si>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</si>
  <si>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</si>
  <si>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</si>
  <si>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</si>
  <si>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</si>
  <si>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</si>
  <si>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</si>
  <si>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</si>
  <si>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</si>
  <si>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</si>
  <si>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</si>
  <si>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</si>
  <si>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</si>
  <si>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</si>
  <si>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</si>
  <si>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</si>
  <si>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</si>
  <si>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</si>
  <si>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</si>
  <si>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</si>
  <si>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</si>
  <si>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</si>
  <si>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</si>
  <si>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</si>
  <si>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</si>
  <si>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</si>
  <si>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</si>
  <si>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</si>
  <si>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</si>
  <si>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</si>
  <si>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</si>
  <si>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</si>
  <si>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</si>
  <si>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</si>
  <si>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</si>
  <si>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</si>
  <si>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</si>
  <si>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</si>
  <si>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</si>
  <si>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</si>
  <si>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</si>
  <si>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</si>
  <si>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</si>
  <si>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</si>
  <si>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</si>
  <si>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</si>
  <si>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</si>
  <si>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</si>
  <si>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</si>
  <si>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</si>
  <si>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</si>
  <si>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</si>
  <si>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</si>
  <si>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</si>
  <si>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</si>
  <si>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</si>
  <si>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</si>
  <si>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</si>
  <si>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</si>
  <si>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</si>
  <si>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</si>
  <si>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</si>
  <si>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</si>
  <si>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</si>
  <si>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</si>
  <si>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</si>
  <si>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</si>
  <si>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</si>
  <si>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</si>
  <si>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</si>
  <si>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</si>
  <si>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</si>
  <si>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</si>
  <si>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</si>
  <si>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</si>
  <si>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</si>
  <si>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</si>
  <si>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</si>
  <si>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</si>
  <si>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</si>
  <si>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</si>
  <si>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</si>
  <si>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</si>
  <si>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</si>
  <si>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</si>
  <si>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</si>
  <si>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</si>
  <si>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</si>
  <si>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</si>
  <si>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</si>
  <si>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</si>
  <si>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</si>
  <si>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</si>
  <si>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</si>
  <si>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</si>
  <si>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</si>
  <si>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</si>
  <si>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</si>
  <si>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</si>
  <si>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</si>
  <si>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</si>
  <si>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</si>
  <si>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</si>
  <si>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</si>
  <si>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</si>
  <si>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</si>
  <si>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</si>
  <si>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</si>
  <si>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</si>
  <si>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</si>
  <si>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</si>
  <si>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</si>
  <si>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</si>
  <si>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</si>
  <si>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</si>
  <si>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</si>
  <si>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</si>
  <si>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</si>
  <si>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</si>
  <si>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</si>
  <si>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</si>
  <si>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</si>
  <si>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</si>
  <si>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</si>
  <si>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</si>
  <si>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</si>
  <si>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</si>
  <si>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</si>
  <si>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</si>
  <si>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</si>
  <si>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</si>
  <si>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</si>
  <si>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</si>
  <si>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</si>
  <si>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</si>
  <si>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</si>
  <si>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</si>
  <si>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</si>
  <si>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</si>
  <si>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</si>
  <si>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</si>
  <si>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</si>
  <si>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</si>
  <si>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</si>
  <si>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</si>
  <si>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</si>
  <si>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</si>
  <si>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</si>
  <si>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</si>
  <si>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</si>
  <si>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</si>
  <si>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</si>
  <si>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</si>
  <si>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</si>
  <si>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</si>
  <si>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</si>
  <si>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</si>
  <si>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</si>
  <si>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</si>
  <si>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</si>
  <si>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</si>
  <si>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</si>
  <si>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</si>
  <si>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</si>
  <si>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</si>
  <si>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</si>
  <si>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</si>
  <si>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</si>
  <si>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</si>
  <si>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</si>
  <si>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</si>
  <si>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</si>
  <si>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</si>
  <si>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</si>
  <si>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</si>
  <si>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</si>
  <si>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</si>
  <si>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</si>
  <si>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</si>
  <si>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</si>
  <si>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</si>
  <si>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</si>
  <si>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</si>
  <si>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</si>
  <si>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</si>
  <si>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</si>
  <si>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</si>
  <si>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</si>
  <si>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</si>
  <si>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</si>
  <si>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</si>
  <si>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</si>
  <si>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</si>
  <si>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</si>
  <si>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</si>
  <si>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</si>
  <si>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</si>
  <si>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</si>
  <si>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</si>
  <si>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</si>
  <si>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</si>
  <si>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</si>
  <si>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</si>
  <si>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</si>
  <si>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</si>
  <si>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</si>
  <si>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</si>
  <si>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</si>
  <si>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</si>
  <si>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</si>
  <si>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</si>
  <si>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</si>
  <si>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</si>
  <si>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</si>
  <si>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</si>
  <si>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</si>
  <si>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</si>
  <si>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</si>
  <si>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</si>
  <si>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</si>
  <si>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</si>
  <si>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</si>
  <si>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</si>
  <si>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</si>
  <si>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</si>
  <si>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</si>
  <si>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</si>
  <si>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</si>
  <si>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</si>
  <si>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</si>
  <si>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</si>
  <si>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</si>
  <si>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</si>
  <si>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</si>
  <si>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</si>
  <si>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</si>
  <si>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</si>
  <si>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</si>
  <si>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</si>
  <si>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</si>
  <si>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</si>
  <si>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</si>
  <si>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</si>
  <si>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</si>
  <si>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</si>
  <si>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</si>
  <si>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</si>
  <si>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</si>
  <si>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</si>
  <si>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</si>
  <si>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</si>
  <si>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</si>
  <si>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</si>
  <si>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</si>
  <si>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</si>
  <si>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</si>
  <si>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</si>
  <si>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</si>
  <si>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</si>
  <si>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</si>
  <si>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</si>
  <si>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</si>
  <si>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</si>
  <si>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</si>
  <si>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</si>
  <si>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</si>
  <si>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</si>
  <si>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</si>
  <si>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</si>
  <si>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</si>
  <si>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</si>
  <si>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</si>
  <si>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</si>
  <si>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</si>
  <si>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</si>
  <si>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</si>
  <si>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</si>
  <si>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</si>
  <si>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</si>
  <si>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</si>
  <si>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</si>
  <si>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</si>
  <si>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</si>
  <si>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</si>
  <si>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</si>
  <si>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</si>
  <si>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</si>
  <si>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</si>
  <si>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</si>
  <si>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</si>
  <si>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</si>
  <si>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</si>
  <si>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</si>
  <si>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</si>
  <si>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</si>
  <si>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</si>
  <si>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</si>
  <si>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</si>
  <si>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</si>
  <si>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</si>
  <si>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</si>
  <si>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</si>
  <si>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</si>
  <si>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</si>
  <si>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</si>
  <si>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</si>
  <si>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</si>
  <si>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</si>
  <si>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</si>
  <si>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</si>
  <si>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</si>
  <si>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</si>
  <si>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</si>
  <si>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</si>
  <si>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</si>
  <si>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</si>
  <si>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</si>
  <si>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</si>
  <si>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</si>
  <si>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</si>
  <si>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</si>
  <si>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</si>
  <si>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</si>
  <si>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</si>
  <si>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</si>
  <si>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</si>
  <si>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</si>
  <si>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</si>
  <si>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</si>
  <si>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</si>
  <si>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</si>
  <si>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</si>
  <si>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</si>
  <si>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</si>
  <si>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</si>
  <si>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</si>
  <si>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</si>
  <si>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</si>
  <si>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</si>
  <si>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</si>
  <si>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</si>
  <si>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</si>
  <si>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</si>
  <si>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</si>
  <si>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</si>
  <si>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</si>
  <si>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</si>
  <si>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</si>
  <si>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</si>
  <si>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</si>
  <si>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</si>
  <si>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</si>
  <si>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</si>
  <si>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</si>
  <si>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</si>
  <si>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</si>
  <si>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</si>
  <si>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</si>
  <si>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</si>
  <si>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</si>
  <si>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</si>
  <si>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</si>
  <si>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</si>
  <si>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</si>
  <si>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</si>
  <si>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</si>
  <si>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</si>
  <si>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</si>
  <si>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</si>
  <si>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</si>
  <si>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</si>
  <si>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</si>
  <si>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</si>
  <si>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</si>
  <si>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</si>
  <si>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</si>
  <si>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</si>
  <si>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</si>
  <si>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</si>
  <si>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</si>
  <si>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</si>
  <si>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</si>
  <si>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</si>
  <si>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</si>
  <si>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</si>
  <si>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</si>
  <si>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</si>
  <si>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</si>
  <si>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</si>
  <si>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</si>
  <si>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</si>
  <si>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</si>
  <si>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</si>
  <si>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</si>
  <si>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</si>
  <si>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</si>
  <si>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</si>
  <si>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</si>
  <si>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</si>
  <si>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</si>
  <si>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</si>
  <si>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</si>
  <si>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</si>
  <si>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</si>
  <si>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</si>
  <si>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</si>
  <si>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</si>
  <si>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</si>
  <si>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</si>
  <si>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</si>
  <si>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</si>
  <si>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</si>
  <si>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</si>
  <si>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</si>
  <si>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</si>
  <si>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</si>
  <si>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</si>
  <si>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</si>
  <si>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</si>
  <si>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</si>
  <si>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</si>
  <si>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</si>
  <si>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</si>
  <si>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</si>
  <si>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</si>
  <si>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</si>
  <si>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</si>
  <si>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</si>
  <si>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</si>
  <si>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</si>
  <si>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</si>
  <si>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</si>
  <si>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</si>
  <si>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</si>
  <si>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</si>
  <si>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</si>
  <si>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</si>
  <si>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</si>
  <si>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</si>
  <si>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</si>
  <si>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</si>
  <si>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</si>
  <si>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</si>
  <si>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</si>
  <si>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</si>
  <si>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</si>
  <si>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</si>
  <si>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</si>
  <si>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</si>
  <si>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</si>
  <si>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</si>
  <si>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</si>
  <si>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</si>
  <si>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</si>
  <si>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</si>
  <si>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</si>
  <si>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</si>
  <si>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</si>
  <si>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</si>
  <si>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</si>
  <si>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</si>
  <si>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</si>
  <si>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</si>
  <si>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</si>
  <si>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</si>
  <si>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</si>
  <si>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</si>
  <si>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</si>
  <si>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</si>
  <si>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</si>
  <si>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</si>
  <si>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</si>
  <si>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</si>
  <si>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</si>
  <si>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</si>
  <si>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</si>
  <si>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</si>
  <si>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</si>
  <si>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</si>
  <si>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</si>
  <si>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</si>
  <si>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</si>
  <si>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</si>
  <si>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</si>
  <si>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</si>
  <si>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</si>
  <si>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</si>
  <si>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</si>
  <si>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</si>
  <si>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</si>
  <si>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</si>
  <si>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</si>
  <si>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</si>
  <si>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</si>
  <si>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</si>
  <si>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</si>
  <si>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</si>
  <si>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</si>
  <si>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</si>
  <si>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</si>
  <si>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</si>
  <si>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</si>
  <si>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</si>
  <si>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</si>
  <si>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</si>
  <si>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</si>
  <si>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</si>
  <si>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</si>
  <si>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</si>
  <si>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</si>
  <si>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</si>
  <si>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</si>
  <si>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</si>
  <si>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</si>
  <si>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</si>
  <si>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</si>
  <si>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</si>
  <si>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</si>
  <si>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</si>
  <si>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</si>
  <si>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</si>
  <si>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</si>
  <si>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</si>
  <si>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</si>
  <si>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</si>
  <si>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</si>
  <si>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</si>
  <si>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</si>
  <si>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</si>
  <si>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</si>
  <si>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</si>
  <si>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</si>
  <si>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</si>
  <si>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</si>
  <si>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</si>
  <si>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</si>
  <si>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</si>
  <si>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</si>
  <si>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</si>
  <si>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</si>
  <si>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</si>
  <si>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</si>
  <si>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</si>
  <si>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</si>
  <si>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</si>
  <si>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</si>
  <si>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</si>
  <si>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</si>
  <si>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</si>
  <si>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</si>
  <si>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</si>
  <si>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</si>
  <si>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</si>
  <si>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</si>
  <si>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</si>
  <si>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</si>
  <si>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</si>
  <si>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</si>
  <si>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</si>
  <si>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</si>
  <si>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</si>
  <si>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</si>
  <si>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</si>
  <si>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</si>
  <si>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</si>
  <si>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</si>
  <si>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</si>
  <si>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</si>
  <si>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</si>
  <si>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</si>
  <si>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</si>
  <si>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</si>
  <si>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</si>
  <si>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</si>
  <si>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</si>
  <si>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</si>
  <si>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</si>
  <si>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</si>
  <si>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</si>
  <si>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</si>
  <si>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</si>
  <si>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</si>
  <si>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</si>
  <si>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</si>
  <si>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</si>
  <si>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</si>
  <si>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</si>
  <si>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</si>
  <si>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</si>
  <si>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</si>
  <si>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</si>
  <si>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</si>
  <si>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</si>
  <si>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</si>
  <si>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</si>
  <si>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</si>
  <si>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</si>
  <si>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</si>
  <si>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</si>
  <si>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</si>
  <si>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</si>
  <si>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</si>
  <si>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</si>
  <si>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</si>
  <si>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</si>
  <si>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</si>
  <si>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</si>
  <si>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</si>
  <si>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</si>
  <si>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</si>
  <si>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</si>
  <si>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</si>
  <si>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</si>
  <si>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</si>
  <si>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</si>
  <si>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</si>
  <si>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</si>
  <si>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</si>
  <si>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</si>
  <si>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</si>
  <si>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</si>
  <si>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</si>
  <si>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</si>
  <si>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</si>
  <si>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</si>
  <si>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</si>
  <si>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</si>
  <si>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</si>
  <si>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</si>
  <si>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</si>
  <si>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</si>
  <si>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</si>
  <si>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</si>
  <si>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</si>
  <si>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</si>
  <si>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</si>
  <si>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</si>
  <si>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</si>
  <si>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</si>
  <si>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</si>
  <si>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</si>
  <si>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</si>
  <si>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</si>
  <si>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</si>
  <si>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</si>
  <si>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</si>
  <si>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</si>
  <si>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</si>
  <si>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</si>
  <si>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</si>
  <si>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</si>
  <si>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</si>
  <si>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</si>
  <si>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</si>
  <si>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</si>
  <si>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</si>
  <si>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</si>
  <si>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</si>
  <si>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</si>
  <si>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</si>
  <si>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</si>
  <si>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</si>
  <si>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</si>
  <si>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</si>
  <si>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</si>
  <si>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</si>
  <si>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</si>
  <si>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</si>
  <si>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</si>
  <si>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</si>
  <si>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</si>
  <si>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</si>
  <si>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</si>
  <si>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</si>
  <si>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</si>
  <si>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</si>
  <si>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</si>
  <si>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</si>
  <si>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</si>
  <si>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</si>
  <si>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</si>
  <si>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</si>
  <si>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</si>
  <si>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</si>
  <si>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</si>
  <si>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</si>
  <si>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</si>
  <si>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</si>
  <si>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</si>
  <si>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</si>
  <si>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</si>
  <si>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</si>
  <si>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</si>
  <si>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</si>
  <si>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</si>
  <si>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</si>
  <si>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</si>
  <si>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</si>
  <si>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</si>
  <si>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</si>
  <si>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</si>
  <si>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</si>
  <si>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</si>
  <si>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</si>
  <si>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</si>
  <si>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</si>
  <si>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</si>
  <si>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</si>
  <si>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</si>
  <si>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</si>
  <si>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</si>
  <si>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</si>
  <si>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</si>
  <si>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</si>
  <si>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</si>
  <si>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</si>
  <si>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</si>
  <si>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</si>
  <si>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</si>
  <si>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</si>
  <si>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</si>
  <si>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</si>
  <si>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</si>
  <si>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</si>
  <si>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</si>
  <si>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</si>
  <si>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</si>
  <si>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</si>
  <si>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</si>
  <si>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</si>
  <si>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</si>
  <si>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</si>
  <si>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</si>
  <si>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</si>
  <si>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</si>
  <si>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</si>
  <si>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</si>
  <si>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</si>
  <si>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</si>
  <si>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</si>
  <si>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</si>
  <si>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</si>
  <si>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</si>
  <si>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</si>
  <si>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</si>
  <si>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</si>
  <si>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</si>
  <si>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</si>
  <si>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</si>
  <si>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</si>
  <si>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</si>
  <si>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</si>
  <si>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</si>
  <si>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</si>
  <si>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</si>
  <si>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</si>
  <si>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</si>
  <si>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</si>
  <si>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</si>
  <si>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</si>
  <si>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</si>
  <si>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</si>
  <si>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</si>
  <si>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</si>
  <si>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</si>
  <si>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</si>
  <si>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</si>
  <si>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</si>
  <si>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</si>
  <si>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</si>
  <si>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</si>
  <si>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</si>
  <si>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</si>
  <si>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</si>
  <si>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</si>
  <si>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</si>
  <si>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</si>
  <si>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</si>
  <si>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</si>
  <si>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</si>
  <si>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</si>
  <si>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</si>
  <si>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</si>
  <si>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</si>
  <si>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</si>
  <si>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</si>
  <si>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</si>
  <si>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</si>
  <si>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</si>
  <si>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</si>
  <si>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</si>
  <si>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</si>
  <si>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</si>
  <si>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</si>
  <si>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</si>
  <si>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</si>
  <si>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</si>
  <si>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</si>
  <si>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</si>
  <si>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</si>
  <si>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</si>
  <si>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</si>
  <si>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</si>
  <si>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</si>
  <si>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</si>
  <si>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</si>
  <si>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</si>
  <si>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</si>
  <si>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</si>
  <si>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</si>
  <si>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</si>
  <si>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</si>
  <si>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</si>
  <si>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</si>
  <si>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</si>
  <si>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</si>
  <si>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</si>
  <si>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</si>
  <si>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</si>
  <si>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</si>
  <si>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</si>
  <si>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</si>
  <si>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</si>
  <si>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</si>
  <si>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</si>
  <si>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</si>
  <si>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</si>
  <si>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</si>
  <si>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</si>
  <si>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</si>
  <si>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</si>
  <si>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</si>
  <si>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</si>
  <si>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</si>
  <si>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</si>
  <si>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</si>
  <si>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</si>
  <si>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</si>
  <si>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</si>
  <si>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</si>
  <si>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</si>
  <si>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</si>
  <si>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</si>
  <si>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</si>
  <si>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</si>
  <si>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</si>
  <si>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</si>
  <si>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</si>
  <si>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</si>
  <si>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</si>
  <si>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</si>
  <si>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</si>
  <si>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</si>
  <si>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</si>
  <si>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</si>
  <si>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</si>
  <si>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</si>
  <si>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</si>
  <si>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</si>
  <si>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</si>
  <si>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</si>
  <si>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</si>
  <si>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</si>
  <si>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</si>
  <si>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</si>
  <si>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</si>
  <si>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</si>
  <si>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</si>
  <si>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</si>
  <si>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</si>
  <si>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</si>
  <si>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</si>
  <si>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</si>
  <si>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</si>
  <si>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</si>
  <si>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</si>
  <si>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</si>
  <si>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</si>
  <si>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</si>
  <si>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</si>
  <si>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</si>
  <si>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</si>
  <si>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</si>
  <si>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</si>
  <si>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</si>
  <si>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</si>
  <si>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</si>
  <si>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</si>
  <si>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</si>
  <si>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</si>
  <si>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</si>
  <si>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</si>
  <si>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</si>
  <si>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</si>
  <si>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</si>
  <si>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</si>
  <si>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</si>
  <si>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</si>
  <si>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</si>
  <si>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</si>
  <si>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</si>
  <si>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</si>
  <si>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</si>
  <si>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</si>
  <si>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</si>
  <si>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</si>
  <si>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</si>
  <si>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</si>
  <si>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</si>
  <si>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</si>
  <si>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</si>
  <si>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</si>
  <si>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</si>
  <si>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</si>
  <si>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</si>
  <si>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</si>
  <si>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</si>
  <si>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</si>
  <si>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</si>
  <si>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</si>
  <si>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</si>
  <si>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</si>
  <si>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</si>
  <si>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</si>
  <si>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</si>
  <si>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</si>
  <si>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</si>
  <si>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</si>
  <si>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</si>
  <si>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</si>
  <si>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</si>
  <si>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</si>
  <si>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</si>
  <si>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</si>
  <si>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</si>
  <si>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</si>
  <si>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</si>
  <si>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</si>
  <si>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</si>
  <si>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</si>
  <si>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</si>
  <si>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</si>
  <si>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</si>
  <si>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</si>
  <si>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</si>
  <si>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</si>
  <si>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</si>
  <si>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</si>
  <si>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</si>
  <si>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</si>
  <si>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</si>
  <si>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</si>
  <si>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</si>
  <si>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</si>
  <si>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</si>
  <si>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</si>
  <si>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</si>
  <si>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</si>
  <si>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</si>
  <si>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</si>
  <si>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</si>
  <si>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</si>
  <si>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</si>
  <si>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</si>
  <si>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</si>
  <si>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</si>
  <si>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</si>
  <si>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</si>
  <si>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</si>
  <si>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</si>
  <si>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</si>
  <si>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</si>
  <si>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</si>
  <si>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</si>
  <si>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</si>
  <si>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</si>
  <si>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</si>
  <si>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</si>
  <si>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</si>
  <si>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</si>
  <si>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</si>
  <si>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</si>
  <si>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</si>
  <si>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</si>
  <si>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</si>
  <si>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</si>
  <si>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</si>
  <si>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</si>
  <si>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</si>
  <si>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</si>
  <si>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</si>
  <si>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</si>
  <si>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</si>
  <si>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</si>
  <si>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</si>
  <si>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</si>
  <si>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</si>
  <si>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</si>
  <si>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</si>
  <si>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</si>
  <si>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</si>
  <si>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</si>
  <si>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</si>
  <si>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</si>
  <si>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</si>
  <si>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</si>
  <si>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</si>
  <si>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</si>
  <si>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</si>
  <si>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</si>
  <si>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</si>
  <si>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</si>
  <si>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</si>
  <si>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</si>
  <si>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</si>
  <si>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</si>
  <si>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</si>
  <si>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</si>
  <si>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</si>
  <si>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</si>
  <si>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</si>
  <si>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</si>
  <si>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</si>
  <si>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</si>
  <si>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</si>
  <si>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</si>
  <si>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</si>
  <si>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</si>
  <si>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</si>
  <si>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</si>
  <si>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</si>
  <si>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</si>
  <si>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</si>
  <si>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</si>
  <si>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</si>
  <si>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</si>
  <si>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</si>
  <si>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</si>
  <si>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</si>
  <si>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</si>
  <si>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</si>
  <si>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</si>
  <si>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</si>
  <si>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</si>
  <si>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</si>
  <si>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</si>
  <si>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</si>
  <si>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</si>
  <si>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</si>
  <si>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</si>
  <si>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</si>
  <si>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</si>
  <si>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</si>
  <si>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</si>
  <si>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</si>
  <si>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</si>
  <si>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</si>
  <si>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</si>
  <si>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</si>
  <si>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</si>
  <si>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</si>
  <si>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</si>
  <si>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</si>
  <si>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</si>
  <si>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</si>
  <si>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</si>
  <si>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</si>
  <si>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</si>
  <si>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</si>
  <si>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</si>
  <si>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</si>
  <si>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</si>
  <si>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</si>
  <si>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</si>
  <si>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</si>
  <si>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</si>
  <si>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</si>
  <si>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</si>
  <si>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</si>
  <si>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</si>
  <si>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</si>
  <si>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</si>
  <si>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</si>
  <si>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</si>
  <si>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</si>
  <si>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</si>
  <si>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</si>
  <si>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</si>
  <si>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</si>
  <si>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</si>
  <si>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</si>
  <si>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</si>
  <si>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</si>
  <si>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</si>
  <si>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</si>
  <si>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</si>
  <si>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</si>
  <si>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</si>
  <si>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</si>
  <si>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</si>
  <si>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</si>
  <si>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</si>
  <si>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</si>
  <si>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</si>
  <si>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</si>
  <si>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</si>
  <si>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</si>
  <si>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</si>
  <si>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</si>
  <si>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</si>
  <si>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</si>
  <si>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</si>
  <si>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</si>
  <si>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</si>
  <si>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</si>
  <si>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</si>
  <si>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</si>
  <si>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</si>
  <si>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</si>
  <si>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</si>
  <si>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</si>
  <si>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</si>
  <si>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</si>
  <si>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</si>
  <si>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</si>
  <si>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</si>
  <si>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</si>
  <si>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</si>
  <si>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</si>
  <si>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</si>
  <si>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</si>
  <si>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</si>
  <si>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</si>
  <si>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</si>
  <si>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</si>
  <si>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</si>
  <si>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</si>
  <si>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</si>
  <si>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</si>
  <si>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</si>
  <si>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</si>
  <si>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</si>
  <si>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</si>
  <si>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</si>
  <si>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</si>
  <si>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</si>
  <si>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</si>
  <si>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</si>
  <si>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</si>
  <si>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</si>
  <si>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</si>
  <si>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</si>
  <si>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</si>
  <si>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</si>
  <si>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</si>
  <si>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</si>
  <si>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</si>
  <si>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</si>
  <si>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</si>
  <si>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</si>
  <si>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</si>
  <si>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</si>
  <si>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</si>
  <si>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</si>
  <si>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</si>
  <si>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</si>
  <si>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</si>
  <si>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</si>
  <si>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</si>
  <si>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</si>
  <si>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</si>
  <si>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</si>
  <si>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</si>
  <si>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</si>
  <si>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</si>
  <si>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</si>
  <si>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</si>
  <si>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</si>
  <si>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</si>
  <si>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</si>
  <si>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</si>
  <si>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</si>
  <si>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</si>
  <si>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</si>
  <si>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</si>
  <si>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</si>
  <si>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</si>
  <si>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</si>
  <si>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</si>
  <si>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</si>
  <si>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</si>
  <si>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</si>
  <si>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</si>
  <si>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</si>
  <si>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</si>
  <si>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</si>
  <si>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</si>
  <si>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</si>
  <si>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</si>
  <si>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</si>
  <si>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</si>
  <si>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</si>
  <si>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</si>
  <si>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</si>
  <si>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</si>
  <si>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</si>
  <si>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</si>
  <si>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</si>
  <si>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</si>
  <si>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</si>
  <si>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</si>
  <si>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</si>
  <si>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</si>
  <si>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</si>
  <si>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</si>
  <si>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</si>
  <si>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</si>
  <si>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</si>
  <si>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</si>
  <si>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</si>
  <si>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</si>
  <si>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</si>
  <si>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</si>
  <si>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</si>
  <si>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</si>
  <si>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</si>
  <si>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</si>
  <si>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</si>
  <si>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</si>
  <si>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</si>
  <si>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</si>
  <si>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</si>
  <si>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</si>
  <si>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</si>
  <si>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</si>
  <si>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</si>
  <si>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</si>
  <si>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</si>
  <si>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</si>
  <si>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</si>
  <si>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</si>
  <si>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</si>
  <si>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</si>
  <si>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</si>
  <si>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</si>
  <si>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</si>
  <si>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</si>
  <si>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</si>
  <si>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</si>
  <si>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</si>
  <si>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</si>
  <si>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</si>
  <si>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</si>
  <si>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</si>
  <si>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</si>
  <si>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</si>
  <si>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</si>
  <si>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</si>
  <si>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</si>
  <si>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</si>
  <si>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</si>
  <si>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</si>
  <si>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</si>
  <si>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</si>
  <si>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</si>
  <si>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</si>
  <si>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</si>
  <si>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</si>
  <si>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</si>
  <si>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</si>
  <si>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</si>
  <si>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</si>
  <si>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</si>
  <si>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</si>
  <si>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</si>
  <si>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</si>
  <si>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</si>
  <si>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</si>
  <si>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</si>
  <si>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</si>
  <si>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</si>
  <si>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</si>
  <si>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</si>
  <si>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</si>
  <si>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</si>
  <si>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</si>
  <si>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</si>
  <si>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</si>
  <si>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</si>
  <si>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</si>
  <si>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</si>
  <si>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</si>
  <si>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</si>
  <si>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</si>
  <si>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</si>
  <si>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</si>
  <si>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</si>
  <si>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</si>
  <si>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</si>
  <si>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</si>
  <si>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</si>
  <si>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</si>
  <si>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</si>
  <si>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</si>
  <si>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</si>
  <si>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</si>
  <si>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</si>
  <si>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</si>
  <si>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</si>
  <si>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</si>
  <si>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</si>
  <si>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</si>
  <si>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</si>
  <si>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</si>
  <si>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</si>
  <si>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</si>
  <si>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</si>
  <si>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</si>
  <si>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</si>
  <si>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</si>
  <si>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</si>
  <si>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</si>
  <si>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</si>
  <si>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</si>
  <si>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</si>
  <si>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</si>
  <si>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</si>
  <si>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</si>
  <si>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</si>
  <si>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</si>
  <si>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</si>
  <si>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</si>
  <si>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</si>
  <si>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</si>
  <si>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</si>
  <si>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</si>
  <si>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</si>
  <si>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</si>
  <si>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</si>
  <si>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</si>
  <si>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</si>
  <si>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</si>
  <si>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</si>
  <si>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</si>
  <si>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</si>
  <si>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</si>
  <si>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</si>
  <si>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</si>
  <si>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</si>
  <si>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</si>
  <si>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</si>
  <si>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</si>
  <si>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</si>
  <si>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</si>
  <si>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</si>
  <si>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</si>
  <si>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</si>
  <si>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</si>
  <si>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</si>
  <si>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</si>
  <si>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</si>
  <si>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</si>
  <si>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</si>
  <si>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</si>
  <si>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</si>
  <si>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</si>
  <si>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</si>
  <si>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</si>
  <si>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</si>
  <si>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</si>
  <si>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</si>
  <si>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</si>
  <si>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</si>
  <si>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</si>
  <si>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</si>
  <si>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</si>
  <si>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</si>
  <si>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</si>
  <si>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</si>
  <si>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</si>
  <si>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</si>
  <si>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</si>
  <si>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</si>
  <si>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</si>
  <si>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</si>
  <si>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</si>
  <si>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</si>
  <si>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</si>
  <si>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</si>
  <si>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</si>
  <si>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</si>
  <si>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</si>
  <si>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</si>
  <si>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</si>
  <si>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</si>
  <si>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</si>
  <si>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</si>
  <si>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</si>
  <si>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</si>
  <si>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</si>
  <si>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</si>
  <si>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</si>
  <si>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</si>
  <si>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</si>
  <si>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</si>
  <si>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</si>
  <si>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</si>
  <si>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</si>
  <si>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</si>
  <si>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</si>
  <si>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</si>
  <si>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</si>
  <si>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</si>
  <si>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</si>
  <si>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</si>
  <si>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</si>
  <si>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</si>
  <si>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</si>
  <si>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</si>
  <si>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</si>
  <si>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</si>
  <si>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</si>
  <si>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</si>
  <si>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</si>
  <si>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</si>
  <si>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</si>
  <si>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</si>
  <si>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</si>
  <si>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</si>
  <si>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</si>
  <si>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</si>
  <si>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</si>
  <si>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</si>
  <si>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</si>
  <si>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</si>
  <si>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</si>
  <si>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</si>
  <si>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</si>
  <si>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</si>
  <si>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</si>
  <si>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</si>
  <si>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</si>
  <si>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</si>
  <si>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</si>
  <si>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</si>
  <si>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</si>
  <si>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</si>
  <si>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</si>
  <si>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</si>
  <si>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</si>
  <si>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</si>
  <si>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</si>
  <si>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</si>
  <si>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</si>
  <si>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</si>
  <si>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</si>
  <si>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</si>
  <si>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</si>
  <si>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</si>
  <si>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</si>
  <si>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</si>
  <si>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</si>
  <si>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</si>
  <si>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</si>
  <si>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</si>
  <si>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</si>
  <si>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</si>
  <si>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</si>
  <si>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</si>
  <si>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</si>
  <si>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</si>
  <si>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</si>
  <si>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</si>
  <si>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</si>
  <si>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</si>
  <si>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</si>
  <si>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</si>
  <si>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</si>
  <si>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</si>
  <si>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</si>
  <si>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</si>
  <si>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</si>
  <si>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</si>
  <si>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</si>
  <si>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</si>
  <si>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</si>
  <si>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</si>
  <si>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</si>
  <si>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</si>
  <si>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</si>
  <si>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</si>
  <si>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</si>
  <si>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</si>
  <si>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</si>
  <si>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</si>
  <si>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</si>
  <si>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</si>
  <si>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</si>
  <si>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</si>
  <si>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</si>
  <si>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</si>
  <si>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</si>
  <si>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</si>
  <si>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</si>
  <si>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</si>
  <si>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</si>
  <si>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</si>
  <si>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</si>
  <si>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</si>
  <si>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</si>
  <si>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</si>
  <si>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</si>
  <si>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</si>
  <si>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</si>
  <si>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</si>
  <si>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</si>
  <si>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</si>
  <si>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</si>
  <si>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</si>
  <si>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</si>
  <si>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</si>
  <si>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</si>
  <si>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</si>
  <si>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</si>
  <si>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</si>
  <si>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</si>
  <si>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</si>
  <si>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</si>
  <si>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</si>
  <si>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</si>
  <si>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</si>
  <si>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</si>
  <si>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</si>
  <si>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</si>
  <si>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</si>
  <si>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</si>
  <si>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</si>
  <si>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</si>
  <si>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</si>
  <si>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</si>
  <si>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</si>
  <si>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</si>
  <si>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</si>
  <si>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</si>
  <si>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</si>
  <si>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</si>
  <si>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</si>
  <si>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</si>
  <si>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</si>
  <si>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</si>
  <si>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</si>
  <si>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</si>
  <si>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</si>
  <si>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</si>
  <si>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</si>
  <si>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</si>
  <si>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</si>
  <si>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</si>
  <si>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</si>
  <si>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</si>
  <si>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</si>
  <si>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</si>
  <si>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</si>
  <si>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</si>
  <si>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</si>
  <si>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</si>
  <si>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</si>
  <si>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</si>
  <si>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</si>
  <si>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</si>
  <si>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</si>
  <si>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</si>
  <si>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</si>
  <si>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</si>
  <si>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</si>
  <si>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</si>
  <si>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</si>
  <si>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</si>
  <si>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</si>
  <si>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</si>
  <si>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</si>
  <si>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</si>
  <si>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</si>
  <si>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</si>
  <si>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</si>
  <si>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</si>
  <si>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</si>
  <si>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</si>
  <si>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</si>
  <si>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</si>
  <si>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</si>
  <si>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</si>
  <si>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</si>
  <si>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</si>
  <si>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</si>
  <si>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</si>
  <si>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</si>
  <si>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</si>
  <si>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</si>
  <si>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</si>
  <si>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</si>
  <si>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</si>
  <si>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</si>
  <si>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</si>
  <si>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</si>
  <si>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</si>
  <si>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</si>
  <si>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</si>
  <si>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</si>
  <si>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</si>
  <si>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</si>
  <si>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</si>
  <si>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</si>
  <si>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</si>
  <si>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</si>
  <si>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</si>
  <si>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</si>
  <si>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</si>
  <si>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</si>
  <si>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</si>
  <si>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</si>
  <si>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</si>
  <si>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</si>
  <si>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</si>
  <si>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</si>
  <si>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</si>
  <si>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</si>
  <si>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</si>
  <si>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</si>
  <si>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</si>
  <si>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</si>
  <si>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</si>
  <si>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</si>
  <si>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</si>
  <si>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</si>
  <si>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</si>
  <si>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</si>
  <si>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</si>
  <si>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</si>
  <si>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</si>
  <si>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</si>
  <si>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</si>
  <si>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</si>
  <si>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</si>
  <si>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</si>
  <si>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</si>
  <si>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</si>
  <si>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</si>
  <si>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</si>
  <si>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</si>
  <si>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</si>
  <si>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</si>
  <si>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</si>
  <si>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</si>
  <si>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</si>
  <si>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</si>
  <si>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</si>
  <si>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</si>
  <si>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</si>
  <si>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</si>
  <si>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</si>
  <si>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</si>
  <si>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</si>
  <si>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</si>
  <si>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</si>
  <si>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</si>
  <si>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</si>
  <si>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</si>
  <si>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</si>
  <si>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</si>
  <si>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</si>
  <si>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</si>
  <si>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</si>
  <si>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</si>
  <si>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</si>
  <si>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</si>
  <si>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</si>
  <si>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</si>
  <si>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</si>
  <si>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</si>
  <si>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</si>
  <si>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</si>
  <si>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</si>
  <si>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</si>
  <si>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</si>
  <si>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</si>
  <si>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</si>
  <si>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</si>
  <si>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</si>
  <si>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</si>
  <si>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</si>
  <si>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</si>
  <si>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</si>
  <si>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</si>
  <si>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</si>
  <si>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</si>
  <si>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</si>
  <si>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</si>
  <si>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</si>
  <si>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</si>
  <si>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</si>
  <si>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</si>
  <si>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</si>
  <si>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</si>
  <si>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</si>
  <si>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</si>
  <si>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</si>
  <si>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</si>
  <si>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</si>
  <si>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</si>
  <si>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</si>
  <si>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</si>
  <si>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</si>
  <si>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</si>
  <si>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</si>
  <si>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</si>
  <si>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</si>
  <si>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</si>
  <si>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</si>
  <si>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</si>
  <si>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</si>
  <si>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</si>
  <si>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</si>
  <si>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</si>
  <si>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</si>
  <si>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</si>
  <si>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</si>
  <si>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</si>
  <si>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</si>
  <si>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</si>
  <si>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</si>
  <si>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</si>
  <si>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</si>
  <si>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</si>
  <si>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</si>
  <si>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</si>
  <si>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</si>
  <si>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</si>
  <si>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</si>
  <si>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</si>
  <si>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</si>
  <si>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</si>
  <si>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</si>
  <si>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</si>
  <si>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</si>
  <si>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</si>
  <si>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</si>
  <si>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</si>
  <si>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</si>
  <si>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</si>
  <si>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</si>
  <si>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</si>
  <si>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</si>
  <si>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</si>
  <si>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</si>
  <si>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</si>
  <si>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</si>
  <si>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</si>
  <si>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</si>
  <si>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</si>
  <si>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</si>
  <si>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</si>
  <si>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</si>
  <si>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</si>
  <si>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</si>
  <si>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</si>
  <si>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</si>
  <si>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</si>
  <si>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</si>
  <si>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</si>
  <si>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</si>
  <si>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</si>
  <si>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</si>
  <si>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</si>
  <si>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</si>
  <si>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</si>
  <si>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</si>
  <si>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</si>
  <si>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</si>
  <si>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</si>
  <si>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</si>
  <si>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</si>
  <si>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</si>
  <si>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</si>
  <si>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</si>
  <si>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</si>
  <si>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</si>
  <si>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</si>
  <si>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</si>
  <si>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</si>
  <si>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</si>
  <si>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</si>
  <si>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</si>
  <si>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</si>
  <si>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</si>
  <si>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</si>
  <si>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</si>
  <si>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</si>
  <si>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</si>
  <si>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</si>
  <si>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</si>
  <si>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</si>
  <si>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</si>
  <si>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</si>
  <si>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</si>
  <si>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</si>
  <si>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</si>
  <si>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</si>
  <si>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</si>
  <si>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</si>
  <si>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</si>
  <si>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</si>
  <si>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</si>
  <si>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</si>
  <si>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</si>
  <si>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</si>
  <si>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</si>
  <si>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</si>
  <si>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</si>
  <si>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</si>
  <si>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</si>
  <si>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</si>
  <si>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</si>
  <si>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</si>
  <si>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</si>
  <si>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</si>
  <si>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</si>
  <si>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</si>
  <si>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</si>
  <si>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</si>
  <si>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</si>
  <si>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</si>
  <si>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</si>
  <si>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</si>
  <si>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</si>
  <si>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</si>
  <si>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</si>
  <si>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</si>
  <si>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</si>
  <si>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</si>
  <si>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</si>
  <si>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</si>
  <si>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</si>
  <si>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</si>
  <si>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</si>
  <si>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</si>
  <si>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</si>
  <si>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</si>
  <si>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</si>
  <si>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</si>
  <si>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</si>
  <si>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</si>
  <si>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</si>
  <si>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</si>
  <si>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</si>
  <si>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</si>
  <si>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</si>
  <si>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</si>
  <si>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</si>
  <si>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</si>
  <si>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</si>
  <si>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</si>
  <si>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</si>
  <si>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</si>
  <si>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</si>
  <si>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</si>
  <si>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</si>
  <si>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</si>
  <si>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</si>
  <si>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</si>
  <si>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</si>
  <si>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</si>
  <si>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</si>
  <si>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</si>
  <si>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</si>
  <si>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</si>
  <si>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</si>
  <si>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</si>
  <si>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</si>
  <si>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</si>
  <si>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</si>
  <si>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</si>
  <si>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</si>
  <si>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</si>
  <si>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</si>
  <si>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</si>
  <si>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</si>
  <si>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</si>
  <si>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</si>
  <si>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</si>
  <si>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</si>
  <si>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</si>
  <si>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</si>
  <si>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</si>
  <si>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</si>
  <si>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</si>
  <si>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</si>
  <si>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</si>
  <si>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</si>
  <si>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</si>
  <si>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</si>
  <si>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</si>
  <si>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</si>
  <si>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</si>
  <si>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</si>
  <si>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</si>
  <si>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</si>
  <si>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</si>
  <si>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</si>
  <si>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</si>
  <si>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</si>
  <si>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</si>
  <si>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</si>
  <si>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</si>
  <si>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</si>
  <si>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</si>
  <si>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</si>
  <si>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</si>
  <si>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</si>
  <si>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</si>
  <si>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</si>
  <si>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</si>
  <si>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</si>
  <si>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</si>
  <si>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</si>
  <si>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</si>
  <si>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</si>
  <si>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</si>
  <si>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</si>
  <si>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</si>
  <si>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</si>
  <si>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</si>
  <si>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</si>
  <si>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</si>
  <si>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</si>
  <si>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</si>
  <si>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</si>
  <si>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</si>
  <si>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</si>
  <si>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</si>
  <si>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</si>
  <si>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</si>
  <si>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</si>
  <si>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</si>
  <si>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</si>
  <si>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</si>
  <si>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</si>
  <si>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</si>
  <si>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</si>
  <si>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</si>
  <si>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</si>
  <si>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</si>
  <si>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</si>
  <si>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</si>
  <si>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</si>
  <si>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</si>
  <si>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</si>
  <si>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</si>
  <si>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</si>
  <si>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</si>
  <si>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</si>
  <si>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</si>
  <si>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</si>
  <si>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</si>
  <si>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</si>
  <si>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</si>
  <si>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</si>
  <si>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</si>
  <si>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</si>
  <si>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</si>
  <si>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</si>
  <si>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</si>
  <si>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</si>
  <si>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</si>
  <si>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</si>
  <si>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</si>
  <si>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</si>
  <si>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</si>
  <si>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</si>
  <si>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</si>
  <si>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</si>
  <si>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</si>
  <si>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</si>
  <si>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</si>
  <si>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</si>
  <si>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</si>
  <si>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</si>
  <si>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</si>
  <si>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</si>
  <si>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</si>
  <si>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</si>
  <si>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</si>
  <si>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</si>
  <si>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</si>
  <si>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</si>
  <si>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</si>
  <si>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</si>
  <si>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</si>
  <si>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</si>
  <si>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</si>
  <si>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</si>
  <si>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</si>
  <si>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</si>
  <si>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</si>
  <si>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</si>
  <si>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</si>
  <si>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</si>
  <si>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</si>
  <si>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</si>
  <si>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</si>
  <si>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</si>
  <si>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</si>
  <si>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</si>
  <si>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</si>
  <si>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</si>
  <si>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</si>
  <si>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</si>
  <si>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</si>
  <si>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</si>
  <si>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</si>
  <si>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</si>
  <si>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</si>
  <si>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</si>
  <si>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</si>
  <si>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</si>
  <si>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</si>
  <si>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</si>
  <si>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</si>
  <si>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</si>
  <si>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</si>
  <si>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</si>
  <si>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</si>
  <si>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</si>
  <si>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</si>
  <si>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</si>
  <si>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</si>
  <si>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</si>
  <si>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</si>
  <si>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</si>
  <si>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</si>
  <si>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</si>
  <si>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</si>
  <si>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</si>
  <si>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</si>
  <si>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</si>
  <si>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</si>
  <si>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</si>
  <si>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</si>
  <si>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</si>
  <si>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</si>
  <si>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</si>
  <si>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</si>
  <si>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</si>
  <si>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</si>
  <si>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</si>
  <si>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</si>
  <si>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</si>
  <si>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</si>
  <si>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</si>
  <si>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</si>
  <si>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</si>
  <si>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</si>
  <si>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</si>
  <si>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</si>
  <si>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</si>
  <si>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</si>
  <si>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</si>
  <si>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</si>
  <si>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</si>
  <si>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</si>
  <si>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</si>
  <si>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</si>
  <si>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</si>
  <si>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</si>
  <si>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</si>
  <si>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</si>
  <si>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</si>
  <si>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</si>
  <si>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</si>
  <si>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</si>
  <si>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</si>
  <si>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</si>
  <si>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</si>
  <si>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</si>
  <si>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</si>
  <si>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</si>
  <si>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</si>
  <si>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</si>
  <si>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</si>
  <si>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</si>
  <si>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</si>
  <si>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</si>
  <si>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</si>
  <si>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</si>
  <si>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</si>
  <si>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</si>
  <si>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</si>
  <si>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</si>
  <si>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</si>
  <si>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</si>
  <si>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</si>
  <si>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</si>
  <si>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</si>
  <si>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</si>
  <si>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</si>
  <si>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</si>
  <si>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</si>
  <si>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</si>
  <si>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</si>
  <si>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</si>
  <si>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</si>
  <si>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</si>
  <si>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</si>
  <si>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</si>
  <si>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</si>
  <si>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</si>
  <si>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</si>
  <si>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</si>
  <si>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</si>
  <si>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</si>
  <si>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</si>
  <si>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</si>
  <si>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</si>
  <si>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</si>
  <si>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</si>
  <si>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</si>
  <si>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</si>
  <si>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</si>
  <si>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</si>
  <si>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</si>
  <si>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</si>
  <si>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</si>
  <si>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</si>
  <si>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</si>
  <si>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</si>
  <si>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</si>
  <si>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</si>
  <si>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</si>
  <si>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</si>
  <si>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</si>
  <si>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</si>
  <si>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</si>
  <si>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</si>
  <si>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</si>
  <si>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</si>
  <si>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</si>
  <si>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</si>
  <si>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</si>
  <si>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</si>
  <si>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</si>
  <si>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</si>
  <si>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</si>
  <si>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</si>
  <si>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</si>
  <si>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</si>
  <si>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</si>
  <si>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</si>
  <si>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</si>
  <si>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</si>
  <si>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</si>
  <si>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</si>
  <si>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</si>
  <si>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</si>
  <si>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</si>
  <si>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</si>
  <si>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</si>
  <si>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</si>
  <si>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</si>
  <si>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</si>
  <si>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</si>
  <si>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</si>
  <si>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</si>
  <si>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</si>
  <si>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</si>
  <si>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</si>
  <si>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</si>
  <si>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</si>
  <si>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</si>
  <si>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</si>
  <si>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</si>
  <si>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</si>
  <si>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</si>
  <si>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</si>
  <si>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</si>
  <si>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</si>
  <si>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</si>
  <si>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</si>
  <si>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</si>
  <si>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</si>
  <si>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</si>
  <si>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</si>
  <si>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</si>
  <si>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</si>
  <si>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</si>
  <si>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</si>
  <si>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</si>
  <si>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</si>
  <si>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</si>
  <si>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</si>
  <si>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</si>
  <si>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</si>
  <si>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</si>
  <si>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</si>
  <si>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</si>
  <si>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</si>
  <si>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</si>
  <si>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</si>
  <si>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</si>
  <si>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</si>
  <si>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</si>
  <si>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</si>
  <si>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</si>
  <si>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</si>
  <si>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</si>
  <si>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</si>
  <si>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</si>
  <si>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</si>
  <si>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</si>
  <si>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</si>
  <si>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</si>
  <si>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</si>
  <si>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</si>
  <si>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</si>
  <si>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</si>
  <si>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</si>
  <si>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</si>
  <si>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</si>
  <si>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</si>
  <si>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</si>
  <si>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</si>
  <si>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</si>
  <si>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</si>
  <si>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</si>
  <si>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</si>
  <si>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</si>
  <si>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</si>
  <si>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</si>
  <si>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</si>
  <si>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</si>
  <si>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</si>
  <si>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</si>
  <si>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</si>
  <si>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</si>
  <si>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</si>
  <si>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</si>
  <si>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</si>
  <si>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</si>
  <si>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</si>
  <si>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</si>
  <si>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</si>
  <si>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</si>
  <si>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</si>
  <si>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</si>
  <si>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</si>
  <si>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</si>
  <si>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</si>
  <si>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</si>
  <si>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</si>
  <si>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</si>
  <si>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</si>
  <si>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</si>
  <si>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</si>
  <si>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</si>
  <si>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</si>
  <si>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</si>
  <si>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</si>
  <si>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</si>
  <si>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</si>
  <si>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</si>
  <si>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</si>
  <si>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</si>
  <si>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</si>
  <si>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</si>
  <si>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</si>
  <si>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</si>
  <si>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</si>
  <si>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</si>
  <si>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</si>
  <si>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</si>
  <si>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</si>
  <si>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</si>
  <si>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</si>
  <si>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</si>
  <si>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</si>
  <si>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</si>
  <si>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</si>
  <si>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</si>
  <si>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</si>
  <si>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</si>
  <si>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</si>
  <si>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</si>
  <si>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</si>
  <si>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</si>
  <si>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</si>
  <si>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</si>
  <si>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</si>
  <si>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</si>
  <si>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</si>
  <si>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</si>
  <si>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</si>
  <si>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</si>
  <si>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</si>
  <si>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</si>
  <si>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</si>
  <si>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</si>
  <si>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</si>
  <si>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</si>
  <si>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</si>
  <si>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</si>
  <si>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</si>
  <si>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</si>
  <si>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</si>
  <si>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</si>
  <si>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</si>
  <si>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</si>
  <si>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</si>
  <si>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</si>
  <si>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</si>
  <si>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</si>
  <si>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</si>
  <si>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</si>
  <si>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</si>
  <si>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</si>
  <si>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</si>
  <si>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</si>
  <si>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</si>
  <si>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</si>
  <si>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</si>
  <si>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</si>
  <si>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</si>
  <si>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</si>
  <si>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</si>
  <si>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</si>
  <si>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</si>
  <si>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</si>
  <si>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</si>
  <si>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</si>
  <si>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</si>
  <si>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</si>
  <si>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</si>
  <si>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</si>
  <si>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</si>
  <si>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</si>
  <si>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</si>
  <si>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</si>
  <si>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</si>
  <si>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</si>
  <si>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</si>
  <si>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</si>
  <si>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</si>
  <si>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</si>
  <si>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</si>
  <si>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</si>
  <si>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</si>
  <si>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</si>
  <si>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</si>
  <si>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</si>
  <si>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</si>
  <si>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</si>
  <si>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</si>
  <si>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</si>
  <si>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</si>
  <si>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</si>
  <si>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</si>
  <si>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</si>
  <si>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</si>
  <si>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</si>
  <si>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</si>
  <si>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</si>
  <si>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</si>
  <si>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</si>
  <si>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</si>
  <si>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</si>
  <si>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</si>
  <si>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</si>
  <si>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</si>
  <si>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</si>
  <si>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</si>
  <si>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</si>
  <si>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</si>
  <si>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</si>
  <si>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</si>
  <si>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</si>
  <si>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</si>
  <si>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</si>
  <si>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</si>
  <si>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</si>
  <si>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</si>
  <si>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</si>
  <si>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</si>
  <si>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</si>
  <si>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</si>
  <si>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</si>
  <si>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</si>
  <si>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</si>
  <si>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</si>
  <si>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</si>
  <si>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</si>
  <si>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</si>
  <si>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</si>
  <si>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</si>
  <si>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</si>
  <si>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</si>
  <si>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</si>
  <si>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</si>
  <si>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</si>
  <si>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</si>
  <si>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</si>
  <si>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</si>
  <si>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</si>
  <si>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</si>
  <si>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</si>
  <si>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</si>
  <si>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</si>
  <si>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</si>
  <si>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</si>
  <si>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</si>
  <si>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</si>
  <si>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</si>
  <si>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</si>
  <si>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</si>
  <si>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</si>
  <si>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</si>
  <si>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</si>
  <si>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</si>
  <si>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</si>
  <si>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</si>
  <si>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</si>
  <si>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</si>
  <si>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</si>
  <si>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</si>
  <si>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</si>
  <si>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</si>
  <si>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</si>
  <si>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</si>
  <si>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</si>
  <si>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</si>
  <si>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</si>
  <si>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</si>
  <si>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</si>
  <si>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</si>
  <si>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</si>
  <si>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</si>
  <si>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</si>
  <si>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</si>
  <si>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</si>
  <si>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</si>
  <si>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</si>
  <si>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</si>
  <si>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</si>
  <si>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</si>
  <si>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</si>
  <si>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</si>
  <si>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</si>
  <si>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</si>
  <si>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</si>
  <si>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</si>
  <si>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</si>
  <si>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</si>
  <si>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</si>
  <si>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</si>
  <si>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</si>
  <si>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</si>
  <si>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</si>
  <si>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</si>
  <si>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</si>
  <si>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</si>
  <si>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</si>
  <si>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</si>
  <si>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</si>
  <si>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</si>
  <si>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</si>
  <si>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</si>
  <si>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</si>
  <si>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</si>
  <si>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</si>
  <si>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</si>
  <si>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</si>
  <si>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</si>
  <si>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</si>
  <si>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</si>
  <si>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</si>
  <si>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</si>
  <si>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</si>
  <si>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</si>
  <si>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</si>
  <si>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</si>
  <si>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</si>
  <si>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</si>
  <si>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</si>
  <si>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</si>
  <si>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</si>
  <si>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</si>
  <si>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</si>
  <si>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</si>
  <si>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</si>
  <si>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</si>
  <si>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</si>
  <si>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</si>
  <si>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</si>
  <si>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</si>
  <si>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</si>
  <si>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</si>
  <si>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</si>
  <si>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</si>
  <si>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</si>
  <si>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</si>
  <si>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</si>
  <si>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</si>
  <si>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</si>
  <si>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</si>
  <si>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</si>
  <si>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</si>
  <si>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</si>
  <si>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</si>
  <si>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</si>
  <si>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</si>
  <si>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</si>
  <si>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</si>
  <si>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</si>
  <si>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</si>
  <si>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</si>
  <si>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</si>
  <si>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</si>
  <si>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</si>
  <si>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</si>
  <si>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</si>
  <si>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</si>
  <si>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</si>
  <si>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</si>
  <si>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</si>
  <si>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</si>
  <si>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</si>
  <si>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</si>
  <si>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</si>
  <si>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</si>
  <si>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</si>
  <si>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</si>
  <si>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</si>
  <si>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</si>
  <si>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</si>
  <si>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</si>
  <si>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</si>
  <si>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</si>
  <si>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</si>
  <si>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</si>
  <si>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</si>
  <si>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</si>
  <si>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</si>
  <si>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</si>
  <si>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</si>
  <si>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</si>
  <si>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</si>
  <si>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</si>
  <si>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</si>
  <si>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</si>
  <si>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</si>
  <si>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</si>
  <si>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</si>
  <si>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</si>
  <si>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</si>
  <si>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</si>
  <si>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</si>
  <si>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</si>
  <si>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</si>
  <si>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</si>
  <si>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</si>
  <si>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</si>
  <si>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</si>
  <si>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</si>
  <si>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</si>
  <si>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</si>
  <si>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</si>
  <si>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</si>
  <si>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</si>
  <si>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</si>
  <si>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</si>
  <si>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</si>
  <si>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</si>
  <si>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</si>
  <si>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</si>
  <si>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</si>
  <si>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</si>
  <si>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</si>
  <si>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</si>
  <si>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</si>
  <si>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</si>
  <si>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</si>
  <si>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</si>
  <si>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</si>
  <si>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</si>
  <si>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</si>
  <si>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</si>
  <si>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</si>
  <si>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</si>
  <si>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</si>
  <si>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</si>
  <si>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</si>
  <si>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</si>
  <si>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</si>
  <si>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</si>
  <si>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</si>
  <si>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</si>
  <si>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</si>
  <si>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</si>
  <si>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</si>
  <si>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</si>
  <si>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</si>
  <si>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</si>
  <si>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</si>
  <si>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</si>
  <si>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</si>
  <si>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</si>
  <si>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</si>
  <si>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</si>
  <si>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</si>
  <si>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</si>
  <si>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</si>
  <si>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</si>
  <si>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</si>
  <si>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</si>
  <si>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</si>
  <si>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</si>
  <si>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</si>
  <si>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</si>
  <si>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</si>
  <si>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</si>
  <si>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</si>
  <si>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</si>
  <si>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</si>
  <si>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</si>
  <si>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</si>
  <si>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</si>
  <si>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</si>
  <si>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</si>
  <si>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</si>
  <si>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</si>
  <si>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</si>
  <si>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</si>
  <si>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</si>
  <si>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</si>
  <si>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</si>
  <si>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</si>
  <si>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</si>
  <si>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</si>
  <si>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</si>
  <si>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</si>
  <si>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</si>
  <si>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</si>
  <si>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</si>
  <si>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</si>
  <si>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</si>
  <si>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</si>
  <si>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</si>
  <si>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</si>
  <si>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</si>
  <si>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</si>
  <si>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</si>
  <si>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</si>
  <si>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</si>
  <si>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</si>
  <si>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</si>
  <si>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</si>
  <si>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</si>
  <si>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</si>
  <si>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</si>
  <si>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</si>
  <si>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</si>
  <si>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</si>
  <si>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</si>
  <si>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</si>
  <si>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</si>
  <si>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</si>
  <si>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</si>
  <si>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</si>
  <si>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</si>
  <si>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</si>
  <si>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</si>
  <si>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</si>
  <si>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</si>
  <si>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</si>
  <si>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</si>
  <si>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</si>
  <si>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</si>
  <si>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</si>
  <si>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</si>
  <si>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</si>
  <si>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</si>
  <si>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</si>
  <si>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</si>
  <si>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</si>
  <si>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</si>
  <si>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</si>
  <si>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</si>
  <si>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</si>
  <si>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</si>
  <si>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</si>
  <si>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</si>
  <si>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</si>
  <si>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</si>
  <si>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</si>
  <si>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</si>
  <si>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</si>
  <si>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</si>
  <si>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</si>
  <si>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</si>
  <si>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</si>
  <si>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</si>
  <si>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</si>
  <si>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</si>
  <si>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</si>
  <si>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</si>
  <si>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</si>
  <si>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</si>
  <si>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</si>
  <si>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</si>
  <si>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</si>
  <si>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</si>
  <si>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</si>
  <si>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</si>
  <si>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</si>
  <si>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</si>
  <si>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</si>
  <si>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</si>
  <si>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</si>
  <si>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</si>
  <si>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</si>
  <si>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</si>
  <si>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</si>
  <si>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</si>
  <si>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</si>
  <si>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</si>
  <si>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</si>
  <si>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</si>
  <si>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</si>
  <si>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</si>
  <si>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</si>
  <si>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</si>
  <si>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</si>
  <si>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</si>
  <si>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</si>
  <si>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</si>
  <si>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</si>
  <si>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</si>
  <si>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</si>
  <si>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</si>
  <si>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</si>
  <si>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</si>
  <si>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</si>
  <si>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</si>
  <si>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</si>
  <si>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</si>
  <si>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</si>
  <si>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</si>
  <si>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</si>
  <si>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</si>
  <si>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</si>
  <si>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</si>
  <si>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</si>
  <si>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</si>
  <si>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</si>
  <si>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</si>
  <si>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</si>
  <si>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</si>
  <si>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</si>
  <si>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</si>
  <si>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</si>
  <si>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</si>
  <si>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</si>
  <si>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</si>
  <si>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</si>
  <si>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</si>
  <si>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</si>
  <si>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</si>
  <si>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</si>
  <si>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</si>
  <si>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</si>
  <si>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</si>
  <si>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</si>
  <si>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</si>
  <si>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</si>
  <si>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</si>
  <si>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</si>
  <si>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</si>
  <si>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</si>
  <si>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</si>
  <si>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</si>
  <si>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</si>
  <si>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</si>
  <si>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</si>
  <si>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</si>
  <si>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</si>
  <si>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</si>
  <si>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</si>
  <si>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</si>
  <si>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</si>
  <si>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</si>
  <si>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</si>
  <si>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</si>
  <si>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</si>
  <si>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</si>
  <si>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</si>
  <si>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</si>
  <si>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</si>
  <si>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</si>
  <si>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</si>
  <si>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</si>
  <si>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</si>
  <si>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</si>
  <si>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</si>
  <si>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</si>
  <si>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</si>
  <si>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</si>
  <si>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</si>
  <si>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</si>
  <si>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</si>
  <si>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</si>
  <si>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</si>
  <si>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</si>
  <si>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</si>
  <si>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</si>
  <si>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</si>
  <si>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</si>
  <si>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</si>
  <si>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</si>
  <si>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</si>
  <si>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</si>
  <si>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</si>
  <si>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</si>
  <si>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</si>
  <si>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</si>
  <si>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</si>
  <si>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</si>
  <si>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</si>
  <si>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</si>
  <si>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</si>
  <si>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</si>
  <si>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</si>
  <si>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</si>
  <si>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</si>
  <si>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</si>
  <si>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</si>
  <si>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</si>
  <si>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</si>
  <si>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</si>
  <si>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</si>
  <si>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</si>
  <si>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</si>
  <si>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</si>
  <si>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</si>
  <si>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</si>
  <si>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</si>
  <si>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</si>
  <si>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</si>
  <si>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</si>
  <si>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</si>
  <si>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</si>
  <si>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</si>
  <si>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</si>
  <si>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</si>
  <si>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</si>
  <si>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</si>
  <si>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</si>
  <si>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</si>
  <si>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</si>
  <si>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</si>
  <si>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</si>
  <si>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</si>
  <si>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</si>
  <si>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</si>
  <si>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</si>
  <si>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</si>
  <si>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</si>
  <si>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</si>
  <si>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</si>
  <si>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</si>
  <si>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</si>
  <si>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</si>
  <si>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</si>
  <si>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</si>
  <si>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</si>
  <si>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</si>
  <si>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</si>
  <si>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</si>
  <si>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</si>
  <si>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</si>
  <si>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</si>
  <si>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</si>
  <si>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</si>
  <si>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</si>
  <si>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</si>
  <si>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</si>
  <si>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</si>
  <si>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</si>
  <si>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</si>
  <si>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</si>
  <si>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</si>
  <si>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</si>
  <si>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</si>
  <si>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</si>
  <si>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</si>
  <si>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</si>
  <si>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</si>
  <si>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</si>
  <si>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</si>
  <si>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</si>
  <si>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</si>
  <si>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</si>
  <si>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</si>
  <si>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</si>
  <si>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</si>
  <si>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</si>
  <si>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</si>
  <si>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</si>
  <si>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</si>
  <si>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</si>
  <si>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</si>
  <si>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</si>
  <si>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</si>
  <si>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</si>
  <si>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</si>
  <si>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</si>
  <si>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</si>
  <si>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</si>
  <si>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</si>
  <si>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</si>
  <si>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</si>
  <si>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</si>
  <si>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</si>
  <si>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</si>
  <si>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</si>
  <si>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</si>
  <si>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</si>
  <si>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</si>
  <si>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</si>
  <si>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</si>
  <si>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</si>
  <si>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</si>
  <si>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</si>
  <si>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</si>
  <si>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</si>
  <si>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</si>
  <si>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</si>
  <si>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</si>
  <si>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</si>
  <si>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</si>
  <si>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</si>
  <si>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</si>
  <si>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</si>
  <si>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</si>
  <si>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</si>
  <si>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</si>
  <si>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</si>
  <si>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</si>
  <si>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</si>
  <si>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</si>
  <si>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</si>
  <si>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</si>
  <si>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</si>
  <si>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</si>
  <si>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</si>
  <si>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</si>
  <si>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</si>
  <si>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</si>
  <si>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</si>
  <si>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</si>
  <si>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</si>
  <si>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</si>
  <si>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</si>
  <si>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</si>
  <si>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</si>
  <si>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</si>
  <si>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</si>
  <si>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</si>
  <si>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</si>
  <si>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</si>
  <si>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</si>
  <si>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</si>
  <si>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</si>
  <si>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</si>
  <si>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</si>
  <si>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</si>
  <si>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</si>
  <si>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</si>
  <si>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</si>
  <si>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</si>
  <si>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</si>
  <si>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</si>
  <si>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</si>
  <si>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</si>
  <si>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</si>
  <si>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</si>
  <si>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</si>
  <si>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</si>
  <si>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</si>
  <si>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</si>
  <si>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</si>
  <si>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</si>
  <si>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</si>
  <si>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</si>
  <si>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</si>
  <si>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</si>
  <si>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</si>
  <si>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</si>
  <si>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</si>
  <si>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</si>
  <si>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</si>
  <si>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</si>
  <si>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</si>
  <si>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</si>
  <si>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</si>
  <si>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</si>
  <si>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</si>
  <si>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</si>
  <si>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</si>
  <si>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</si>
  <si>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</si>
  <si>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</si>
  <si>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</si>
  <si>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</si>
  <si>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</si>
  <si>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</si>
  <si>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</si>
  <si>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</si>
  <si>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</si>
  <si>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</si>
  <si>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</si>
  <si>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</si>
  <si>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</si>
  <si>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</si>
  <si>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</si>
  <si>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</si>
  <si>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</si>
  <si>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</si>
  <si>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</si>
  <si>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</si>
  <si>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</si>
  <si>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</si>
  <si>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</si>
  <si>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</si>
  <si>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</si>
  <si>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</si>
  <si>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</si>
  <si>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</si>
  <si>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</si>
  <si>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</si>
  <si>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</si>
  <si>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</si>
  <si>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</si>
  <si>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</si>
  <si>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</si>
  <si>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</si>
  <si>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</si>
  <si>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</si>
  <si>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</si>
  <si>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</si>
  <si>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</si>
  <si>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</si>
  <si>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</si>
  <si>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</si>
  <si>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</si>
  <si>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</si>
  <si>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</si>
  <si>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</si>
  <si>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</si>
  <si>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</si>
  <si>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</si>
  <si>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</si>
  <si>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</si>
  <si>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</si>
  <si>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</si>
  <si>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</si>
  <si>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</si>
  <si>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</si>
  <si>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</si>
  <si>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</si>
  <si>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</si>
  <si>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</si>
  <si>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</si>
  <si>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</si>
  <si>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</si>
  <si>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</si>
  <si>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</si>
  <si>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</si>
  <si>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</si>
  <si>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</si>
  <si>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</si>
  <si>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</si>
  <si>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</si>
  <si>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</si>
  <si>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</si>
  <si>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</si>
  <si>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</si>
  <si>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</si>
  <si>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</si>
  <si>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</si>
  <si>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</si>
  <si>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</si>
  <si>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</si>
  <si>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</si>
  <si>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</si>
  <si>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</si>
  <si>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</si>
  <si>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</si>
  <si>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</si>
  <si>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</si>
  <si>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</si>
  <si>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</si>
  <si>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</si>
  <si>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</si>
  <si>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</si>
  <si>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</si>
  <si>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</si>
  <si>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</si>
  <si>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</si>
  <si>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</si>
  <si>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</si>
  <si>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</si>
  <si>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</si>
  <si>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</si>
  <si>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</si>
  <si>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</si>
  <si>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</si>
  <si>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</si>
  <si>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</si>
  <si>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</si>
  <si>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</si>
  <si>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</si>
  <si>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</si>
  <si>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</si>
  <si>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</si>
  <si>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</si>
  <si>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</si>
  <si>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</si>
  <si>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</si>
  <si>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</si>
  <si>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</si>
  <si>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</si>
  <si>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</si>
  <si>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</si>
  <si>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</si>
  <si>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</si>
  <si>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</si>
  <si>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</si>
  <si>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</si>
  <si>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</si>
  <si>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</si>
  <si>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</si>
  <si>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</si>
  <si>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</si>
  <si>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</si>
  <si>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</si>
  <si>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</si>
  <si>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</si>
  <si>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</si>
  <si>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</si>
  <si>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</si>
  <si>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</si>
  <si>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</si>
  <si>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</si>
  <si>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</si>
  <si>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</si>
  <si>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</si>
  <si>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</si>
  <si>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</si>
  <si>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</si>
  <si>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</si>
  <si>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</si>
  <si>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</si>
  <si>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</si>
  <si>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</si>
  <si>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</si>
  <si>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</si>
  <si>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</si>
  <si>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</si>
  <si>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</si>
  <si>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</si>
  <si>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</si>
  <si>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</si>
  <si>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</si>
  <si>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</si>
  <si>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</si>
  <si>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</si>
  <si>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</si>
  <si>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</si>
  <si>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</si>
  <si>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</si>
  <si>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</si>
  <si>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</si>
  <si>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</si>
  <si>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</si>
  <si>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</si>
  <si>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</si>
  <si>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</si>
  <si>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</si>
  <si>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</si>
  <si>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</si>
  <si>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</si>
  <si>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</si>
  <si>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</si>
  <si>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</si>
  <si>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</si>
  <si>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</si>
  <si>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</si>
  <si>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</si>
  <si>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</si>
  <si>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</si>
  <si>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</si>
  <si>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</si>
  <si>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</si>
  <si>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</si>
  <si>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</si>
  <si>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</si>
  <si>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</si>
  <si>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</si>
  <si>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</si>
  <si>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</si>
  <si>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</si>
  <si>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</si>
  <si>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</si>
  <si>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</si>
  <si>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</si>
  <si>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</si>
  <si>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</si>
  <si>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</si>
  <si>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</si>
  <si>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</si>
  <si>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</si>
  <si>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</si>
  <si>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</si>
  <si>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</si>
  <si>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</si>
  <si>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</si>
  <si>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</si>
  <si>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</si>
  <si>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</si>
  <si>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</si>
  <si>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</si>
  <si>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</si>
  <si>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</si>
  <si>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</si>
  <si>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</si>
  <si>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</si>
  <si>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</si>
  <si>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</si>
  <si>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</si>
  <si>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</si>
  <si>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</si>
  <si>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</si>
  <si>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</si>
  <si>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</si>
  <si>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</si>
  <si>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</si>
  <si>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</si>
  <si>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</si>
  <si>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</si>
  <si>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</si>
  <si>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</si>
  <si>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</si>
  <si>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</si>
  <si>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</si>
  <si>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</si>
  <si>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</si>
  <si>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</si>
  <si>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</si>
  <si>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</si>
  <si>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</si>
  <si>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</si>
  <si>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</si>
  <si>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</si>
  <si>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</si>
  <si>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</si>
  <si>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</si>
  <si>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</si>
  <si>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</si>
  <si>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</si>
  <si>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</si>
  <si>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</si>
  <si>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</si>
  <si>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</si>
  <si>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</si>
  <si>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</si>
  <si>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</si>
  <si>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</si>
  <si>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</si>
  <si>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</si>
  <si>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</si>
  <si>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</si>
  <si>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</si>
  <si>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</si>
  <si>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</si>
  <si>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</si>
  <si>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</si>
  <si>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</si>
  <si>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</si>
  <si>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</si>
  <si>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</si>
  <si>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</si>
  <si>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</si>
  <si>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</si>
  <si>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</si>
  <si>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</si>
  <si>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</si>
  <si>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</si>
  <si>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</si>
  <si>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</si>
  <si>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</si>
  <si>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</si>
  <si>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</si>
  <si>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</si>
  <si>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</si>
  <si>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</si>
  <si>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</si>
  <si>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</si>
  <si>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</si>
  <si>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</si>
  <si>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</si>
  <si>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</si>
  <si>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</si>
  <si>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</si>
  <si>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</si>
  <si>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</si>
  <si>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</si>
  <si>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</si>
  <si>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</si>
  <si>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</si>
  <si>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</si>
  <si>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</si>
  <si>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</si>
  <si>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</si>
  <si>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</si>
  <si>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</si>
  <si>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</si>
  <si>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</si>
  <si>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</si>
  <si>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</si>
  <si>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</si>
  <si>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</si>
  <si>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</si>
  <si>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</si>
  <si>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</si>
  <si>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</si>
  <si>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</si>
  <si>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</si>
  <si>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</si>
  <si>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</si>
  <si>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</si>
  <si>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</si>
  <si>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</si>
  <si>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</si>
  <si>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</si>
  <si>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</si>
  <si>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</si>
  <si>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</si>
  <si>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</si>
  <si>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</si>
  <si>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</si>
  <si>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</si>
  <si>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</si>
  <si>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</si>
  <si>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</si>
  <si>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</si>
  <si>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</si>
  <si>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</si>
  <si>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</si>
  <si>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</si>
  <si>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</si>
  <si>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</si>
  <si>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</si>
  <si>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</si>
  <si>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</si>
  <si>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</si>
  <si>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</si>
  <si>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</si>
  <si>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</si>
  <si>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</si>
  <si>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</si>
  <si>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</si>
  <si>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</si>
  <si>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</si>
  <si>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</si>
  <si>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</si>
  <si>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</si>
  <si>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</si>
  <si>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</si>
  <si>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</si>
  <si>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</si>
  <si>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</si>
  <si>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</si>
  <si>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</si>
  <si>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</si>
  <si>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</si>
  <si>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</si>
  <si>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</si>
  <si>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</si>
  <si>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</si>
  <si>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</si>
  <si>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</si>
  <si>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</si>
  <si>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</si>
  <si>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</si>
  <si>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</si>
  <si>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</si>
  <si>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</si>
  <si>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</si>
  <si>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</si>
  <si>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</si>
  <si>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</si>
  <si>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</si>
  <si>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</si>
  <si>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</si>
  <si>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</si>
  <si>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</si>
  <si>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</si>
  <si>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</si>
  <si>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</si>
  <si>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</si>
  <si>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</si>
  <si>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</si>
  <si>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</si>
  <si>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</si>
  <si>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</si>
  <si>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</si>
  <si>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</si>
  <si>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</si>
  <si>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</si>
  <si>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</si>
  <si>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</si>
  <si>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</si>
  <si>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</si>
  <si>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</si>
  <si>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</si>
  <si>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</si>
  <si>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</si>
  <si>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</si>
  <si>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</si>
  <si>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</si>
  <si>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</si>
  <si>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</si>
  <si>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</si>
  <si>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</si>
  <si>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</si>
  <si>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</si>
  <si>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</si>
  <si>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</si>
  <si>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</si>
  <si>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</si>
  <si>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</si>
  <si>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</si>
  <si>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</si>
  <si>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</si>
  <si>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</si>
  <si>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</si>
  <si>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</si>
  <si>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</si>
  <si>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</si>
  <si>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</si>
  <si>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</si>
  <si>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</si>
  <si>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</si>
  <si>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</si>
  <si>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</si>
  <si>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</si>
  <si>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</si>
  <si>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</si>
  <si>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</si>
  <si>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</si>
  <si>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</si>
  <si>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</si>
  <si>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</si>
  <si>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</si>
  <si>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</si>
  <si>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</si>
  <si>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</si>
  <si>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</si>
  <si>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</si>
  <si>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</si>
  <si>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</si>
  <si>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</si>
  <si>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</si>
  <si>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</si>
  <si>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</si>
  <si>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</si>
  <si>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</si>
  <si>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</si>
  <si>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</si>
  <si>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</si>
  <si>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</si>
  <si>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</si>
  <si>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</si>
  <si>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</si>
  <si>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</si>
  <si>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</si>
  <si>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</si>
  <si>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</si>
  <si>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</si>
  <si>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</si>
  <si>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</si>
  <si>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</si>
  <si>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</si>
  <si>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</si>
  <si>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</si>
  <si>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</si>
  <si>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</si>
  <si>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</si>
  <si>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</si>
  <si>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</si>
  <si>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</si>
  <si>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</si>
  <si>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</si>
  <si>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</si>
  <si>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</si>
  <si>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</si>
  <si>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</si>
  <si>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</si>
  <si>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</si>
  <si>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</si>
  <si>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</si>
  <si>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</si>
  <si>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</si>
  <si>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</si>
  <si>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</si>
  <si>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</si>
  <si>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</si>
  <si>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</si>
  <si>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</si>
  <si>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</si>
  <si>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</si>
  <si>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</si>
  <si>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</si>
  <si>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</si>
  <si>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</si>
  <si>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</si>
  <si>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</si>
  <si>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</si>
  <si>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</si>
  <si>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</si>
  <si>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</si>
  <si>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</si>
  <si>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</si>
  <si>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</si>
  <si>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</si>
  <si>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</si>
  <si>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</si>
  <si>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</si>
  <si>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</si>
  <si>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</si>
  <si>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</si>
  <si>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</si>
  <si>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</si>
  <si>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</si>
  <si>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</si>
  <si>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</si>
  <si>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</si>
  <si>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</si>
  <si>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</si>
  <si>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</si>
  <si>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</si>
  <si>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</si>
  <si>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</si>
  <si>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</si>
  <si>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</si>
  <si>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</si>
  <si>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</si>
  <si>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</si>
  <si>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</si>
  <si>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</si>
  <si>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</si>
  <si>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</si>
  <si>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</si>
  <si>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</si>
  <si>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</si>
  <si>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</si>
  <si>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</si>
  <si>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</si>
  <si>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</si>
  <si>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</si>
  <si>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</si>
  <si>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</si>
  <si>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</si>
  <si>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</si>
  <si>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</si>
  <si>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</si>
  <si>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</si>
  <si>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</si>
  <si>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</si>
  <si>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</si>
  <si>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</si>
  <si>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</si>
  <si>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</si>
  <si>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</si>
  <si>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</si>
  <si>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</si>
  <si>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</si>
  <si>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</si>
  <si>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</si>
  <si>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</si>
  <si>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</si>
  <si>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</si>
  <si>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</si>
  <si>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</si>
  <si>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</si>
  <si>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</si>
  <si>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</si>
  <si>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</si>
  <si>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</si>
  <si>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</si>
  <si>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</si>
  <si>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</si>
  <si>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</si>
  <si>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</si>
  <si>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</si>
  <si>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</si>
  <si>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</si>
  <si>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</si>
  <si>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</si>
  <si>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</si>
  <si>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</si>
  <si>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</si>
  <si>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</si>
  <si>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</si>
  <si>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</si>
  <si>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</si>
  <si>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</si>
  <si>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</si>
  <si>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</si>
  <si>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</si>
  <si>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</si>
  <si>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</si>
  <si>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</si>
  <si>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</si>
  <si>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</si>
  <si>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</si>
  <si>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</si>
  <si>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</si>
  <si>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</si>
  <si>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</si>
  <si>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</si>
  <si>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</si>
  <si>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</si>
  <si>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</si>
  <si>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</si>
  <si>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</si>
  <si>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</si>
  <si>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</si>
  <si>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</si>
  <si>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</si>
  <si>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</si>
  <si>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</si>
  <si>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</si>
  <si>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</si>
  <si>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</si>
  <si>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</si>
  <si>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</si>
  <si>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</si>
  <si>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</si>
  <si>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</si>
  <si>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</si>
  <si>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</si>
  <si>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</si>
  <si>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</si>
  <si>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</si>
  <si>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</si>
  <si>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</si>
  <si>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</si>
  <si>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</si>
  <si>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</si>
  <si>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</si>
  <si>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</si>
  <si>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</si>
  <si>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</si>
  <si>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</si>
  <si>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</si>
  <si>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</si>
  <si>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</si>
  <si>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</si>
  <si>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</si>
  <si>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</si>
  <si>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</si>
  <si>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</si>
  <si>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</si>
  <si>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</si>
  <si>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</si>
  <si>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</si>
  <si>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</si>
  <si>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</si>
  <si>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</si>
  <si>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</si>
  <si>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</si>
  <si>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</si>
  <si>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</si>
  <si>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</si>
  <si>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</si>
  <si>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</si>
  <si>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</si>
  <si>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</si>
  <si>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</si>
  <si>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</si>
  <si>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</si>
  <si>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</si>
  <si>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</si>
  <si>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</si>
  <si>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</si>
  <si>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</si>
  <si>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</si>
  <si>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</si>
  <si>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</si>
  <si>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</si>
  <si>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</si>
  <si>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</si>
  <si>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</si>
  <si>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</si>
  <si>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</si>
  <si>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</si>
  <si>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</si>
  <si>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</si>
  <si>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</si>
  <si>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</si>
  <si>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</si>
  <si>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</si>
  <si>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</si>
  <si>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</si>
  <si>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</si>
  <si>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</si>
  <si>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</si>
  <si>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</si>
  <si>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</si>
  <si>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</si>
  <si>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</si>
  <si>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</si>
  <si>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</si>
  <si>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</si>
  <si>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</si>
  <si>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</si>
  <si>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</si>
  <si>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</si>
  <si>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</si>
  <si>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</si>
  <si>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</si>
  <si>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</si>
  <si>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</si>
  <si>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</si>
  <si>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</si>
  <si>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</si>
  <si>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</si>
  <si>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</si>
  <si>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</si>
  <si>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</si>
  <si>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</si>
  <si>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</si>
  <si>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</si>
  <si>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</si>
  <si>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</si>
  <si>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</si>
  <si>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</si>
  <si>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</si>
  <si>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</si>
  <si>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</si>
  <si>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</si>
  <si>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</si>
  <si>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</si>
  <si>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</si>
  <si>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</si>
  <si>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</si>
  <si>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</si>
  <si>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</si>
  <si>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</si>
  <si>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</si>
  <si>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</si>
  <si>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</si>
  <si>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</si>
  <si>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</si>
  <si>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</si>
  <si>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</si>
  <si>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</si>
  <si>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</si>
  <si>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</si>
  <si>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</si>
  <si>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</si>
  <si>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</si>
  <si>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</si>
  <si>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</si>
  <si>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</si>
  <si>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</si>
  <si>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</si>
  <si>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</si>
  <si>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</si>
  <si>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</si>
  <si>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</si>
  <si>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</si>
  <si>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</si>
  <si>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</si>
  <si>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</si>
  <si>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</si>
  <si>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</si>
  <si>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</si>
  <si>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</si>
  <si>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</si>
  <si>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</si>
  <si>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</si>
  <si>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</si>
  <si>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</si>
  <si>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</si>
  <si>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</si>
  <si>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</si>
  <si>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</si>
  <si>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</si>
  <si>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</si>
  <si>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</si>
  <si>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</si>
  <si>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</si>
  <si>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</si>
  <si>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</si>
  <si>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</si>
  <si>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</si>
  <si>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</si>
  <si>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</si>
  <si>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</si>
  <si>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</si>
  <si>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</si>
  <si>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</si>
  <si>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</si>
  <si>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</si>
  <si>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</si>
  <si>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</si>
  <si>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</si>
  <si>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</si>
  <si>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</si>
  <si>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</si>
  <si>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</si>
  <si>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</si>
  <si>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</si>
  <si>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</si>
  <si>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</si>
  <si>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</si>
  <si>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</si>
  <si>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</si>
  <si>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</si>
  <si>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</si>
  <si>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</si>
  <si>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</si>
  <si>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</si>
  <si>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</si>
  <si>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</si>
  <si>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</si>
  <si>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</si>
  <si>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</si>
  <si>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</si>
  <si>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</si>
  <si>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</si>
  <si>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</si>
  <si>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</si>
  <si>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</si>
  <si>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</si>
  <si>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</si>
  <si>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</si>
  <si>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</si>
  <si>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</si>
  <si>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</si>
  <si>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</si>
  <si>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</si>
  <si>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</si>
  <si>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</si>
  <si>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</si>
  <si>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</si>
  <si>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</si>
  <si>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</si>
  <si>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</si>
  <si>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</si>
  <si>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</si>
  <si>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</si>
  <si>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</si>
  <si>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</si>
  <si>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</si>
  <si>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</si>
  <si>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</si>
  <si>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</si>
  <si>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</si>
  <si>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</si>
  <si>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</si>
  <si>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</si>
  <si>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</si>
  <si>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</si>
  <si>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</si>
  <si>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</si>
  <si>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</si>
  <si>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</si>
  <si>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</si>
  <si>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</si>
  <si>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</si>
  <si>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</si>
  <si>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</si>
  <si>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</si>
  <si>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</si>
  <si>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</si>
  <si>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</si>
  <si>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</si>
  <si>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</si>
  <si>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</si>
  <si>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</si>
  <si>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</si>
  <si>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</si>
  <si>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</si>
  <si>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</si>
  <si>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</si>
  <si>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</si>
  <si>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</si>
  <si>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</si>
  <si>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</si>
  <si>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</si>
  <si>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</si>
  <si>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</si>
  <si>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</si>
  <si>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</si>
  <si>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</si>
  <si>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</si>
  <si>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</si>
  <si>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</si>
  <si>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</si>
  <si>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</si>
  <si>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</si>
  <si>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</si>
  <si>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</si>
  <si>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</si>
  <si>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</si>
  <si>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</si>
  <si>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</si>
  <si>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</si>
  <si>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</si>
  <si>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</si>
  <si>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</si>
  <si>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</si>
  <si>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</si>
  <si>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</si>
  <si>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</si>
  <si>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</si>
  <si>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</si>
  <si>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</si>
  <si>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</si>
  <si>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</si>
  <si>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</si>
  <si>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</si>
  <si>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</si>
  <si>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</si>
  <si>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</si>
  <si>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</si>
  <si>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</si>
  <si>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</si>
  <si>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</si>
  <si>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</si>
  <si>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</si>
  <si>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</si>
  <si>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</si>
  <si>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</si>
  <si>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</si>
  <si>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</si>
  <si>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</si>
  <si>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</si>
  <si>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</si>
  <si>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</si>
  <si>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</si>
  <si>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</si>
  <si>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</si>
  <si>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</si>
  <si>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</si>
  <si>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</si>
  <si>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</si>
  <si>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</si>
  <si>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</si>
  <si>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</si>
  <si>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</si>
  <si>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</si>
  <si>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</si>
  <si>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</si>
  <si>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</si>
  <si>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</si>
  <si>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</si>
  <si>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</si>
  <si>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</si>
  <si>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</si>
  <si>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</si>
  <si>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</si>
  <si>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</si>
  <si>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</si>
  <si>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</si>
  <si>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</si>
  <si>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</si>
  <si>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</si>
  <si>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</si>
  <si>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</si>
  <si>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</si>
  <si>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</si>
  <si>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</si>
  <si>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</si>
  <si>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</si>
  <si>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</si>
  <si>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</si>
  <si>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</si>
  <si>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</si>
  <si>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</si>
  <si>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</si>
  <si>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</si>
  <si>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</si>
  <si>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</si>
  <si>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</si>
  <si>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</si>
  <si>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</si>
  <si>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</si>
  <si>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</si>
  <si>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</si>
  <si>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</si>
  <si>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</si>
  <si>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</si>
  <si>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</si>
  <si>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</si>
  <si>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</si>
  <si>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</si>
  <si>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</si>
  <si>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</si>
  <si>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</si>
  <si>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</si>
  <si>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</si>
  <si>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</si>
  <si>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</si>
  <si>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</si>
  <si>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</si>
  <si>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</si>
  <si>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</si>
  <si>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</si>
  <si>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</si>
  <si>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</si>
  <si>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</si>
  <si>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</si>
  <si>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</si>
  <si>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</si>
  <si>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</si>
  <si>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</si>
  <si>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</si>
  <si>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</si>
  <si>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</si>
  <si>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</si>
  <si>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</si>
  <si>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</si>
  <si>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</si>
  <si>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</si>
  <si>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</si>
  <si>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</si>
  <si>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</si>
  <si>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</si>
  <si>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</si>
  <si>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</si>
  <si>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</si>
  <si>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</si>
  <si>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</si>
  <si>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</si>
  <si>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</si>
  <si>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</si>
  <si>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</si>
  <si>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</si>
  <si>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</si>
  <si>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</si>
  <si>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</si>
  <si>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</si>
  <si>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</si>
  <si>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</si>
  <si>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</si>
  <si>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</si>
  <si>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</si>
  <si>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</si>
  <si>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</si>
  <si>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</si>
  <si>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</si>
  <si>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</si>
  <si>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</si>
  <si>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</si>
  <si>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</si>
  <si>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</si>
  <si>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</si>
  <si>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</si>
  <si>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</si>
  <si>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</si>
  <si>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</si>
  <si>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</si>
  <si>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</si>
  <si>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</si>
  <si>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</si>
  <si>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</si>
  <si>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</si>
  <si>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</si>
  <si>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</si>
  <si>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</si>
  <si>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</si>
  <si>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</si>
  <si>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</si>
  <si>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</si>
  <si>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</si>
  <si>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</si>
  <si>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</si>
  <si>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</si>
  <si>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</si>
  <si>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</si>
  <si>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</si>
  <si>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</si>
  <si>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</si>
  <si>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</si>
  <si>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</si>
  <si>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</si>
  <si>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</si>
  <si>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</si>
  <si>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</si>
  <si>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</si>
  <si>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</si>
  <si>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</si>
  <si>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</si>
  <si>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</si>
  <si>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</si>
  <si>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</si>
  <si>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</si>
  <si>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</si>
  <si>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</si>
  <si>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</si>
  <si>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</si>
  <si>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</si>
  <si>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</si>
  <si>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</si>
  <si>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</si>
  <si>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</si>
  <si>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</si>
  <si>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</si>
  <si>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</si>
  <si>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</si>
  <si>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</si>
  <si>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</si>
  <si>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</si>
  <si>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</si>
  <si>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</si>
  <si>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</si>
  <si>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</si>
  <si>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</si>
  <si>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</si>
  <si>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</si>
  <si>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</si>
  <si>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</si>
  <si>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</si>
  <si>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</si>
  <si>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</si>
  <si>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</si>
  <si>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</si>
  <si>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</si>
  <si>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</si>
  <si>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</si>
  <si>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</si>
  <si>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</si>
  <si>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</si>
  <si>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</si>
  <si>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</si>
  <si>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</si>
  <si>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</si>
  <si>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</si>
  <si>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</si>
  <si>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</si>
  <si>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</si>
  <si>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</si>
  <si>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</si>
  <si>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</si>
  <si>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</si>
  <si>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</si>
  <si>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</si>
  <si>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</si>
  <si>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</si>
  <si>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</si>
  <si>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</si>
  <si>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</si>
  <si>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</si>
  <si>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</si>
  <si>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</si>
  <si>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</si>
  <si>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</si>
  <si>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</si>
  <si>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</si>
  <si>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</si>
  <si>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</si>
  <si>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</si>
  <si>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</si>
  <si>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</si>
  <si>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</si>
  <si>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</si>
  <si>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</si>
  <si>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</si>
  <si>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</si>
  <si>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</si>
  <si>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</si>
  <si>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</si>
  <si>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</si>
  <si>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</si>
  <si>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</si>
  <si>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</si>
  <si>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</si>
  <si>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</si>
  <si>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</si>
  <si>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</si>
  <si>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</si>
  <si>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</si>
  <si>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</si>
  <si>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</si>
  <si>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</si>
  <si>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</si>
  <si>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</si>
  <si>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</si>
  <si>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</si>
  <si>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</si>
  <si>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</si>
  <si>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</si>
  <si>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</si>
  <si>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</si>
  <si>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</si>
  <si>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</si>
  <si>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</si>
  <si>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</si>
  <si>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</si>
  <si>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</si>
  <si>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</si>
  <si>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</si>
  <si>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</si>
  <si>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</si>
  <si>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</si>
  <si>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</si>
  <si>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</si>
  <si>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</si>
  <si>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</si>
  <si>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</si>
  <si>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</si>
  <si>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</si>
  <si>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</si>
  <si>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</si>
  <si>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</si>
  <si>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</si>
  <si>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</si>
  <si>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</si>
  <si>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</si>
  <si>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</si>
  <si>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</si>
  <si>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</si>
  <si>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</si>
  <si>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</si>
  <si>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</si>
  <si>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</si>
  <si>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</si>
  <si>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</si>
  <si>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</si>
  <si>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</si>
  <si>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</si>
  <si>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</si>
  <si>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</si>
  <si>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</si>
  <si>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</si>
  <si>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</si>
  <si>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</si>
  <si>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</si>
  <si>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</si>
  <si>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</si>
  <si>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</si>
  <si>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</si>
  <si>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</si>
  <si>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</si>
  <si>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</si>
  <si>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</si>
  <si>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</si>
  <si>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</si>
  <si>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</si>
  <si>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</si>
  <si>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</si>
  <si>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</si>
  <si>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</si>
  <si>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</si>
  <si>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</si>
  <si>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</si>
  <si>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</si>
  <si>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</si>
  <si>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</si>
  <si>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</si>
  <si>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</si>
  <si>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</si>
  <si>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</si>
  <si>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</si>
  <si>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</si>
  <si>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</si>
  <si>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</si>
  <si>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</si>
  <si>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</si>
  <si>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</si>
  <si>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</si>
  <si>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</si>
  <si>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</si>
  <si>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</si>
  <si>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</si>
  <si>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</si>
  <si>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</si>
  <si>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</si>
  <si>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</si>
  <si>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</si>
  <si>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</si>
  <si>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</si>
  <si>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</si>
  <si>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</si>
  <si>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</si>
  <si>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</si>
  <si>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</si>
  <si>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</si>
  <si>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</si>
  <si>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</si>
  <si>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</si>
  <si>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</si>
  <si>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</si>
  <si>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</si>
  <si>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</si>
  <si>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</si>
  <si>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</si>
  <si>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</si>
  <si>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</si>
  <si>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</si>
  <si>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</si>
  <si>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</si>
  <si>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</si>
  <si>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</si>
  <si>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</si>
  <si>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</si>
  <si>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</si>
  <si>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</si>
  <si>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</si>
  <si>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</si>
  <si>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</si>
  <si>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</si>
  <si>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</si>
  <si>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</si>
  <si>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</si>
  <si>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</si>
  <si>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</si>
  <si>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</si>
  <si>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</si>
  <si>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</si>
  <si>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</si>
  <si>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</si>
  <si>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</si>
  <si>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</si>
  <si>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</si>
  <si>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</si>
  <si>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</si>
  <si>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</si>
  <si>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</si>
  <si>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</si>
  <si>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</si>
  <si>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</si>
  <si>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</si>
  <si>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</si>
  <si>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</si>
  <si>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</si>
  <si>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</si>
  <si>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</si>
  <si>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</si>
  <si>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</si>
  <si>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</si>
  <si>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</si>
  <si>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</si>
  <si>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</si>
  <si>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</si>
  <si>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</si>
  <si>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</si>
  <si>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</si>
  <si>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</si>
  <si>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</si>
  <si>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</si>
  <si>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</si>
  <si>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</si>
  <si>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</si>
  <si>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</si>
  <si>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</si>
  <si>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</si>
  <si>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</si>
  <si>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</si>
  <si>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</si>
  <si>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</si>
  <si>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</si>
  <si>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</si>
  <si>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</si>
  <si>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</si>
  <si>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</si>
  <si>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</si>
  <si>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</si>
  <si>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</si>
  <si>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</si>
  <si>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</si>
  <si>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</si>
  <si>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</si>
  <si>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</si>
  <si>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</si>
  <si>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</si>
  <si>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</si>
  <si>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</si>
  <si>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</si>
  <si>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</si>
  <si>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</si>
  <si>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</si>
  <si>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</si>
  <si>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</si>
  <si>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</si>
  <si>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</si>
  <si>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</si>
  <si>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</si>
  <si>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</si>
  <si>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</si>
  <si>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</si>
  <si>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</si>
  <si>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</si>
  <si>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</si>
  <si>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</si>
  <si>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</si>
  <si>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</si>
  <si>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</si>
  <si>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</si>
  <si>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</si>
  <si>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</si>
  <si>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</si>
  <si>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</si>
  <si>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</si>
  <si>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</si>
  <si>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</si>
  <si>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</si>
  <si>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</si>
  <si>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</si>
  <si>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</si>
  <si>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</si>
  <si>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</si>
  <si>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</si>
  <si>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</si>
  <si>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</si>
  <si>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</si>
  <si>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</si>
  <si>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</si>
  <si>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</si>
  <si>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</si>
  <si>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</si>
  <si>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</si>
  <si>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</si>
  <si>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</si>
  <si>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</si>
  <si>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</si>
  <si>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</si>
  <si>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</si>
  <si>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</si>
  <si>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</si>
  <si>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</si>
  <si>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</si>
  <si>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</si>
  <si>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</si>
  <si>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</si>
  <si>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</si>
  <si>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</si>
  <si>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</si>
  <si>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</si>
  <si>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</si>
  <si>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</si>
  <si>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</si>
  <si>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</si>
  <si>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</si>
  <si>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</si>
  <si>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</si>
  <si>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</si>
  <si>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</si>
  <si>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</si>
  <si>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</si>
  <si>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</si>
  <si>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</si>
  <si>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</si>
  <si>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</si>
  <si>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</si>
  <si>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</si>
  <si>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</si>
  <si>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</si>
  <si>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</si>
  <si>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</si>
  <si>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</si>
  <si>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</si>
  <si>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</si>
  <si>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</si>
  <si>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</si>
  <si>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</si>
  <si>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</si>
  <si>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</si>
  <si>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</si>
  <si>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</si>
  <si>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</si>
  <si>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</si>
  <si>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</si>
  <si>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</si>
  <si>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</si>
  <si>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</si>
  <si>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</si>
  <si>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</si>
  <si>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</si>
  <si>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</si>
  <si>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</si>
  <si>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</si>
  <si>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</si>
  <si>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</si>
  <si>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</si>
  <si>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</si>
  <si>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</si>
  <si>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</si>
  <si>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</si>
  <si>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</si>
  <si>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</si>
  <si>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</si>
  <si>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</si>
  <si>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</si>
  <si>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</si>
  <si>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</si>
  <si>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</si>
  <si>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</si>
  <si>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</si>
  <si>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</si>
  <si>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</si>
  <si>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</si>
  <si>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</si>
  <si>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</si>
  <si>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</si>
  <si>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</si>
  <si>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</si>
  <si>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</si>
  <si>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</si>
  <si>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</si>
  <si>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</si>
  <si>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</si>
  <si>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</si>
  <si>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</si>
  <si>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</si>
  <si>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</si>
  <si>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</si>
  <si>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</si>
  <si>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</si>
  <si>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</si>
  <si>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</si>
  <si>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</si>
  <si>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</si>
  <si>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</si>
  <si>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</si>
  <si>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</si>
  <si>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</si>
  <si>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</si>
  <si>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</si>
  <si>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</si>
  <si>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</si>
  <si>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</si>
  <si>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</si>
  <si>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</si>
  <si>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</si>
  <si>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</si>
  <si>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</si>
  <si>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//5G down </t>
  </si>
  <si>
    <t>PCM-20251001-00001987</t>
  </si>
  <si>
    <t xml:space="preserve">48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</si>
  <si>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</si>
  <si>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</si>
  <si>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</si>
  <si>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</si>
  <si>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</si>
  <si>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</si>
  <si>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10 Min</t>
  </si>
  <si>
    <t xml:space="preserve"> PCM-20251001-00001849 </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</si>
  <si>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</si>
  <si>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</si>
  <si>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</si>
  <si>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</si>
  <si>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</si>
  <si>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</si>
  <si>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</si>
  <si>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</si>
  <si>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</si>
  <si>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</si>
  <si>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No PCM</t>
  </si>
  <si>
    <t xml:space="preserve">	2025-10-01 19:02:10</t>
  </si>
  <si>
    <t>ETA 50 Min</t>
  </si>
  <si>
    <t>Site Has Access issue at Night</t>
  </si>
  <si>
    <t xml:space="preserve">	2025-10-01 19:20:23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</si>
</sst>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tabSelected="1" workbookViewId="0">
      <selection activeCell="K12" sqref="K1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268.88029745370295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15.259313425929577</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5.0991898147913162E-2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45931.828723379629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45931.828723379629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45931.828723379629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45931.828723379629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45931.828723379629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45931.828723379629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45931.828723379629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45931.828723379629</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45931.828723379629</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45931.828723379629</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45931.828723379629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45931.828723379629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45931.828723379629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45931.828723379629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45931.828723379629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45931.828723379629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45931.828723379629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45931.828723379629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45931.828723379629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45931.828723379629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45931.828723379629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45931.828723379629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45931.828723379629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45931.828723379629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45931.828723379629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45931.828723379629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45931.828723379629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45931.828723379629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45931.828723379629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45931.828723379629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45931.828723379629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45931.828723379629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45931.828723379629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45931.828723379629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45931.828723379629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45931.828723379629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45931.828723379629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45931.828723379629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45931.828723379629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45931.828723379629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45931.828723379629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45931.828723379629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45931.828723379629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45931.828723379629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45931.828723379629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45931.828723379629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45931.828723379629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45931.828723379629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45931.828723379629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45931.828723379629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45931.828723379629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45931.828723379629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45931.828723379629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45931.828723379629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45931.828723379629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45931.828723379629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45931.828723379629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45931.828723379629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45931.828723379629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45931.828723379629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45931.828723379629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45931.828723379629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45931.828723379629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45931.828723379629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45931.828723379629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45931.828723379629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45931.828723379629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45931.828723379629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45931.828723379629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45931.828723379629</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067DB8CA-134A-4115-8858-17759F8A4B07}"/>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240.17694074074097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125.10163981482037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106.8288851851903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8.603156018521986</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39058</v>
      </c>
      <c r="B7" s="18" t="str">
        <f>IFERROR(VLOOKUP(D7,DB!A:K,11,0),"")</f>
        <v>R2</v>
      </c>
      <c r="C7" s="18">
        <v>1</v>
      </c>
      <c r="D7" s="18" t="s">
        <v>21370</v>
      </c>
      <c r="E7" s="131" t="s">
        <v>38964</v>
      </c>
      <c r="F7" s="145">
        <v>45931.703298611108</v>
      </c>
      <c r="G7" s="133">
        <f ca="1">IFERROR(NOW()-F7,"-")</f>
        <v>0.12542453704372747</v>
      </c>
      <c r="H7" s="145" t="s">
        <v>39059</v>
      </c>
      <c r="I7" s="18" t="str">
        <f>IFERROR(VLOOKUP(D7,DB!A:F,6,0),"")</f>
        <v>SCECO</v>
      </c>
      <c r="J7" s="18" t="str">
        <f>IFERROR(VLOOKUP(D7,DB!A:G,7,0),"")</f>
        <v>In progress</v>
      </c>
      <c r="K7" s="147"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8" t="str">
        <f>IFERROR(VLOOKUP(D8,DB!A:K,11,0),"")</f>
        <v>R2</v>
      </c>
      <c r="C8" s="18">
        <v>1</v>
      </c>
      <c r="D8" s="18" t="s">
        <v>30273</v>
      </c>
      <c r="E8" s="131" t="s">
        <v>38964</v>
      </c>
      <c r="F8" s="132">
        <v>45931.822060185186</v>
      </c>
      <c r="G8" s="133">
        <f ca="1">IFERROR(NOW()-F8,"-")</f>
        <v>6.6629629654926248E-3</v>
      </c>
      <c r="H8" s="132">
        <v>45931.816099537034</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45931.828723148152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45931.828723148152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45931.828723148152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45931.828723148152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45931.828723148152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45931.828723148152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45931.828723148152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45931.828723148152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45931.828723148152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45931.828723148152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45931.828723148152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45931.828723148152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45931.828723148152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45931.828723148152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45931.828723148152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45931.828723148152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45931.828723148152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45931.828723148152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45931.828723148152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45931.828723148152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45931.828723148152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45931.828723148152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45931.828723148152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45931.828723148152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45931.828723148152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45931.828723148152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45931.828723148152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45931.828723148152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45931.828723148152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45931.828723148152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45931.828723148152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45931.828723148152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45931.828723148152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45931.828723148152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45931.828723148152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45931.828723148152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45931.828723148152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45931.828723148152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45931.828723148152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45931.828723148152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45931.828723148152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45931.828723148152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45931.828723148152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45931.828723148152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45931.828723148152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45931.828723148152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45931.828723148152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45931.828723148152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45931.828723148152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45931.828723148152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45931.828723148152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45931.828723148152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45931.828723148152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45931.828723148152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45931.828723148152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45931.828723148152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45931.828723148152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45931.828723148152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45931.828723148152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45931.828723148152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45931.828723148152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45931.828723148152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45931.828723148152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45931.828723148152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45931.828723148152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45931.828723148152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45931.828723148152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45931.828723148152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45931.828723148152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45931.828723148152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45931.828723148152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45931.828723148152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45931.828723148152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45931.828723148152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45931.828723148152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45931.828723148152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45931.828723148152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45931.828723148152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45931.828723148152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45931.828723148152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45931.828723148152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45931.828723148152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45931.828723148152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45931.828723148152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45931.828723148152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45931.828723148152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45931.828723148152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45931.828723148152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45931.828723148152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45931.828723148152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45931.828723148152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45931.828723148152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45931.828723148152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45931.828723148152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45931.828723148152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45931.828723148152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45931.828723148152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45931.828723148152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45931.828723148152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45931.828723148152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45931.828723148152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45931.828723148152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45931.828723148152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45931.828723148152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45931.828723148152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45931.828723148152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45931.828723148152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45931.828723148152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45931.828723148152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45931.828723148152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45931.828723148152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45931.828723148152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45931.828723148152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45931.828723148152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45931.828723148152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45931.828723148152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45931.828723148152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45931.828723148152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45931.828723148152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45931.828723148152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45931.828723148152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45931.828723148152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45931.828723148152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45931.828723148152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45931.828723148152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45931.828723148152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45931.828723148152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45931.828723148152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45931.828723148152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45931.828723148152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45931.828723148152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45931.828723148152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45931.828723148152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45931.828723148152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45931.828723148152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45931.828723148152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45931.828723148152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45931.828723148152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45931.828723148152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45931.828723148152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45931.828723148152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45931.828723148152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45931.828723148152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45931.828723148152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45931.828723148152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45931.828723148152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45931.828723148152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45931.828723148152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45931.828723148152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45931.828723148152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45931.828723148152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45931.828723148152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45931.828723148152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45931.828723148152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45931.828723148152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45931.828723148152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45931.828723148152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45931.828723148152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45931.828723148152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45931.828723148152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45931.828723148152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45931.828723148152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45931.828723148152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45931.828723148152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45931.828723148152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45931.828723148152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45931.828723148152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45931.828723148152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45931.828723148152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45931.828723148152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45931.828723148152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45931.828723148152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45931.828723148152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45931.828723148152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45931.828723148152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45931.828723148152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45931.828723148152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45931.828723148152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45931.828723148152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45931.828723148152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45931.828723148152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45931.828723148152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45931.828723148152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45931.828723148152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45931.828723148152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45931.828723148152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45931.828723148152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45931.828723148152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45931.828723148152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45931.828723148152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45931.828723148152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45931.828723148152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45931.828723148152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45931.828723148152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45931.828723148152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45931.828723148152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45931.828723148152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45931.828723148152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45931.828723148152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45931.828723148152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45931.828723148152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45931.828723148152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45931.828723148152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45931.828723148152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45931.828723148152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45931.828723148152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45931.828723148152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45931.828723148152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45931.828723148152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45931.828723148152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45931.828723148152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45931.828723148152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45931.828723148152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45931.828723148152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45931.828723148152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45931.828723148152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45931.828723148152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45931.828723148152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45931.828723148152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45931.828723148152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45931.828723148152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45931.828723148152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45931.828723148152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45931.828723148152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45931.828723148152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45931.828723148152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45931.828723148152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45931.828723148152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45931.828723148152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45931.828723148152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45931.828723148152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45931.828723148152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45931.828723148152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45931.828723148152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45931.828723148152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45931.828723148152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45931.828723148152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45931.828723148152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45931.828723148152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45931.828723148152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45931.828723148152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45931.828723148152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45931.828723148152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45931.828723148152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45931.828723148152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45931.828723148152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45931.828723148152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45931.828723148152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45931.828723148152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45931.828723148152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45931.828723148152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45931.828723148152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45931.828723148152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45931.828723148152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45931.828723148152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45931.828723148152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45931.828723148152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45931.828723148152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45931.828723148152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45931.828723148152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45931.828723148152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45931.828723148152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45931.828723148152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45931.828723148152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45931.828723148152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45931.828723148152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45931.828723148152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45931.828723148152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45931.828723148152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45931.828723148152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45931.828723148152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45931.828723148152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45931.828723148152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45931.828723148152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45931.828723148152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45931.828723148152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45931.828723148152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45931.828723148152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45931.828723148152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45931.828723148152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45931.828723148152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45931.828723148152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45931.828723148152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45931.828723148152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45931.828723148152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45931.828723148152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45931.828723148152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45931.828723148152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45931.828723148152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45931.828723148152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45931.828723148152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45931.828723148152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45931.828723148152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45931.828723148152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45931.828723148152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45931.828723148152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45931.828723148152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45931.828723148152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45931.828723148152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45931.828723148152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45931.828723148152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45931.828723148152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45931.828723148152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45931.828723148152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45931.828723148152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45931.828723148152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45931.828723148152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45931.828723148152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45931.828723148152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45931.828723148152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45931.828723148152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45931.828723148152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45931.828723148152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45931.828723148152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45931.828723148152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45931.828723148152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45931.828723148152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45931.828723148152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45931.828723148152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45931.828723148152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45931.828723148152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45931.828723148152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45931.828723148152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45931.828723148152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45931.828723148152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45931.828723148152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45931.828723148152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45931.828723148152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45931.828723148152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45931.828723148152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45931.828723148152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45931.828723148152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45931.828723148152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45931.828723148152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45931.828723148152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45931.828723148152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45931.828723148152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45931.828723148152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45931.828723148152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45931.828723148152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45931.828723148152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45931.828723148152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45931.828723148152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45931.828723148152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45931.828723148152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45931.828723148152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45931.828723148152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45931.828723148152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45931.828723148152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45931.828723148152</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45931.828723148152</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45931.828723148152</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45931.828723148152</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45931.828723148152</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45931.828723148152</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45931.828723148152</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45931.828723148152</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45931.828723379629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45931.828723379629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45931.828723379629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45931.828723379629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45931.828723379629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45931.828723379629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45931.828723379629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45931.828723379629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45931.828723379629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45931.828723379629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45931.828723379629</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45931.828723148152</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45931.828723148152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45931.828723148152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45931.828723148152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45931.828723379629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45931.828723379629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45931.828723379629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45931.828723379629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45931.828723379629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45931.828723379629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45931.828723379629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45931.828723379629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45931.828723379629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45931.828723379629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45931.828723379629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45931.828723379629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45931.828723379629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45931.828723379629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45931.828723379629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45931.828723379629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45931.828723379629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45931.828723379629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45931.828723379629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45931.828723379629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45931.828723379629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45931.828723379629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45931.828723379629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45931.828723379629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45931.828723379629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45931.828723379629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45931.828723379629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45931.828723379629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45931.828723379629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45931.828723379629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45931.828723379629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45931.828723379629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45931.828723379629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45931.828723379629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45931.828723379629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45931.828723379629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45931.828723379629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45931.828723379629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45931.828723379629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45931.828723379629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45931.828723379629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45931.828723379629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45931.828723379629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45931.828723379629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45931.828723379629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45931.828723379629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45931.828723379629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45931.828723379629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45931.828723379629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45931.828723379629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45931.828723379629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45931.828723379629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45931.828723379629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45931.828723379629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45931.828723379629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45931.828723379629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45931.828723379629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45931.828723379629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45931.828723379629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45931.828723379629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45931.828723379629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45931.828723379629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45931.828723379629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45931.828723379629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45931.828723379629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45931.828723379629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45931.828723379629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45931.828723379629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45931.828723379629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45931.828723379629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45931.828723379629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45931.828723379629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45931.828723379629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45931.828723379629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45931.828723379629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45931.828723379629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45931.828723379629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45931.828723379629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45931.828723379629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45931.828723379629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45931.828723379629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45931.828723379629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45931.828723379629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45931.828723379629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45931.828723379629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45931.828723379629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45931.828723379629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45931.828723379629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45931.828723379629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45931.828723379629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45931.828723379629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45931.828723379629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45931.828723379629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45931.828723379629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45931.828723379629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45931.828723379629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45931.828723379629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45931.828723379629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45931.828723379629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45931.828723379629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45931.828723379629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45931.828723379629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45931.828723379629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45931.828723379629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45931.828723379629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45931.828723379629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45931.828723379629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45931.828723379629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45931.828723379629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45931.828723379629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45931.828723379629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45931.828723379629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45931.828723379629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45931.828723379629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45931.828723379629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45931.828723379629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45931.828723379629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45931.828723379629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45931.828723379629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45931.828723379629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45931.828723379629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45931.828723379629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45931.828723379629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45931.828723379629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45931.828723379629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45931.828723379629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45931.828723379629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45931.828723379629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45931.828723379629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45931.828723379629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45931.828723379629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45931.828723379629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45931.828723379629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45931.828723379629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45931.828723379629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45931.828723379629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45931.828723379629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45931.828723379629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45931.828723379629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45931.828723379629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45931.828723379629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45931.828723379629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45931.828723379629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45931.828723379629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45931.828723379629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45931.828723379629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45931.828723379629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45931.828723379629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45931.828723379629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45931.828723379629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45931.828723379629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45931.828723379629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45931.828723379629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45931.828723379629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45931.828723379629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45931.828723379629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45931.828723379629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45931.828723379629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45931.828723379629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45931.828723379629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45931.828723379629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45931.828723379629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45931.828723379629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45931.828723379629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45931.828723379629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45931.828723379629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45931.828723379629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45931.828723379629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45931.828723379629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45931.828723379629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45931.828723379629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45931.828723379629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45931.828723379629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45931.828723379629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45931.828723379629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45931.828723379629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45931.828723379629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45931.828723379629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45931.828723379629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45931.828723379629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45931.828723379629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45931.828723379629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45931.828723379629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45931.828723379629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45931.828723379629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45931.828723379629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45931.828723379629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45931.828723379629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45931.828723379629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45931.828723379629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45931.828723379629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45931.828723379629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45931.828723379629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45931.828723379629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45931.828723379629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45931.828723379629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45931.828723379629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45931.828723379629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45931.828723379629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45931.828723379629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45931.828723379629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45931.828723379629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45931.828723379629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45931.828723379629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45931.828723379629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45931.828723379629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45931.828723379629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45931.828723379629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45931.828723379629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45931.828723379629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45931.828723379629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45931.828723379629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45931.828723379629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45931.828723379629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45931.828723379629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45931.828723379629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45931.828723379629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45931.828723379629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45931.828723379629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45931.828723379629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45931.828723379629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45931.828723379629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45931.828723379629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45931.828723379629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45931.828723379629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45931.828723379629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45931.828723379629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45931.828723379629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45931.828723379629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45931.828723379629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45931.828723379629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45931.828723379629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45931.828723379629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45931.828723379629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45931.828723379629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45931.828723379629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45931.828723379629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45931.828723379629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45931.828723379629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45931.828723379629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45931.828723379629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45931.828723379629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45931.828723379629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45931.828723379629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45931.828723379629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45931.828723379629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45931.828723379629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45931.828723379629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45931.828723379629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45931.828723379629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45931.828723379629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45931.828723379629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45931.828723379629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45931.828723379629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45931.828723379629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45931.828723379629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45931.828723379629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45931.828723379629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45931.828723379629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45931.828723379629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45931.828723379629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45931.828723379629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45931.828723379629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45931.828723379629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45931.828723379629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45931.828723379629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45931.828723379629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45931.828723379629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45931.828723379629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45931.828723379629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45931.828723379629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45931.828723379629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45931.828723379629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45931.828723379629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45931.828723379629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45931.828723379629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45931.828723379629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45931.828723379629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45931.828723379629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45931.828723379629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45931.828723379629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45931.828723379629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45931.828723379629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45931.828723379629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45931.828723379629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45931.828723379629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45931.828723379629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45931.828723379629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45931.828723379629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45931.828723379629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45931.828723379629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45931.828723379629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45931.828723379629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45931.828723379629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45931.828723379629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45931.828723379629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45931.828723379629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45931.828723379629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45931.828723379629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45931.828723379629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45931.828723379629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45931.828723379629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45931.828723379629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45931.828723379629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45931.828723379629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45931.828723379629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45931.828723379629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45931.828723379629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45931.828723379629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45931.828723379629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45931.828723379629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45931.828723379629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45931.828723379629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45931.828723379629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45931.828723379629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45931.828723379629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45931.828723379629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45931.828723379629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45931.828723379629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45931.828723379629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45931.828723379629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45931.828723379629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45931.828723379629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45931.828723379629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45931.828723379629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45931.828723379629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45931.828723379629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45931.828723379629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45931.828723379629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45931.828723379629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45931.828723379629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45931.828723379629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45931.828723379629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45931.828723379629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45931.828723379629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45931.828723379629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45931.828723379629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45931.828723379629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45931.828723379629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45931.828723379629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45931.828723379629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45931.828723379629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45931.828723379629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45931.828723379629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45931.828723379629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45931.828723379629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45931.828723379629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45931.828723379629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45931.828723379629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45931.828723379629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45931.828723379629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45931.828723379629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45931.828723379629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45931.828723379629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45931.828723379629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45931.828723379629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45931.828723379629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45931.828723379629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45931.828723379629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45931.828723379629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45931.828723379629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45931.828723379629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45931.828723379629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45931.828723379629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45931.828723379629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45931.828723379629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45931.828723379629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45931.828723379629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45931.828723379629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45931.828723379629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45931.828723379629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45931.828723379629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45931.828723379629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45931.828723379629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45931.828723379629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45931.828723379629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45931.828723379629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45931.828723379629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45931.828723379629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45931.828723379629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45931.828723379629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45931.828723379629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45931.828723379629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45931.828723379629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45931.828723379629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45931.828723379629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45931.828723379629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45931.828723379629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45931.828723379629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45931.828723379629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45931.828723379629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45931.828723379629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45931.828723379629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45931.828723379629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45931.828723379629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45931.828723379629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45931.828723379629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45931.828723379629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45931.828723379629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45931.828723379629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45931.828723379629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45931.828723379629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45931.828723379629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45931.828723379629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45931.828723379629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45931.828723379629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45931.828723379629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45931.828723379629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45931.828723379629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45931.828723379629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45931.828723379629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45931.828723379629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45931.828723379629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45931.828723379629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45931.828723379629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45931.828723379629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45931.828723379629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45931.828723379629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45931.828723379629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45931.828723379629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45931.828723379629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45931.828723379629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45931.828723379629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45931.828723379629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45931.828723379629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45931.828723379629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45931.828723379629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45931.828723379629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45931.828723379629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45931.828723379629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45931.828723379629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45931.828723379629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45931.828723379629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45931.828723379629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45931.828723379629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45931.828723379629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45931.828723379629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45931.828723379629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45931.828723379629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45931.828723379629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45931.828723379629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45931.828723379629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45931.828723379629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45931.828723379629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45931.828723379629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45931.828723379629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45931.828723379629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45931.828723379629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45931.828723379629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45931.828723379629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45931.828723379629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45931.828723379629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45931.828723379629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45931.828723379629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45931.828723379629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45931.828723379629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45931.828723379629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45931.828723379629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45931.828723379629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45931.828723379629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45931.828723379629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45931.828723379629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45931.828723379629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45931.828723379629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45931.828723379629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45931.828723379629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45931.828723379629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45931.828723379629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45931.828723379629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45931.828723379629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45931.828723379629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45931.828723379629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45931.828723379629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45931.828723379629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45931.828723379629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45931.828723379629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45931.828723379629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45931.828723379629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45931.828723379629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45931.828723379629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45931.828723379629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45931.828723379629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45931.828723379629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45931.828723379629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45931.828723379629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45931.828723379629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45931.828723379629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45931.828723379629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45931.828723379629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45931.828723379629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45931.828723379629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45931.828723379629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45931.828723379629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45931.828723379629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45931.828723379629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45931.828723379629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45931.828723379629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45931.828723379629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45931.828723379629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45931.828723379629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45931.828723379629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45931.828723379629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45931.828723379629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45931.828723379629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45931.828723379629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45931.828723379629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45931.828723379629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45931.828723379629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45931.828723379629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45931.828723379629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45931.828723379629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45931.828723379629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45931.828723379629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45931.828723379629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45931.828723379629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45931.828723379629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45931.828723379629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45931.828723379629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45931.828723379629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45931.828723379629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45931.828723379629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45931.828723379629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45931.828723379629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45931.828723379629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45931.828723379629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45931.828723379629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45931.828723379629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45931.828723379629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45931.828723379629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45931.828723379629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45931.828723379629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45931.828723379629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45931.828723379629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45931.828723379629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45931.828723379629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45931.828723379629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45931.828723379629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45931.828723379629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45931.828723379629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45931.828723379629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45931.828723379629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45931.828723379629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45931.828723379629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45931.828723379629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45931.828723379629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45931.828723379629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45931.828723379629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45931.828723379629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45931.828723379629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45931.828723379629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45931.828723379629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45931.828723379629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45931.828723379629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45931.828723379629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45931.828723379629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45931.828723379629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45931.828723379629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45931.828723379629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45931.828723379629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45931.828723379629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45931.828723379629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45931.828723379629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45931.828723379629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45931.828723379629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45931.828723379629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45931.828723379629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45931.828723379629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45931.828723379629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45931.828723379629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45931.828723379629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45931.828723379629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45931.828723379629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45931.828723379629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45931.828723379629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45931.828723379629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45931.828723379629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45931.828723379629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45931.828723379629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45931.828723379629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45931.828723379629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45931.828723379629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45931.828723379629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45931.828723379629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45931.828723379629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45931.828723379629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45931.828723379629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45931.828723379629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45931.828723379629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45931.828723379629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45931.828723379629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45931.828723379629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45931.828723379629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45931.828723379629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45931.828723379629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45931.828723379629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45931.828723379629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45931.828723379629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45931.828723379629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45931.828723379629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45931.828723379629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45931.828723379629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45931.828723379629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45931.828723379629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45931.828723379629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45931.828723379629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45931.828723379629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45931.828723379629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45931.828723379629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45931.828723379629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45931.828723379629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45931.828723379629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45931.828723379629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45931.828723379629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45931.828723379629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45931.828723379629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45931.828723379629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45931.828723379629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45931.828723379629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45931.828723379629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45931.828723379629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45931.828723379629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45931.828723379629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45931.828723379629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45931.828723379629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45931.828723379629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45931.828723379629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45931.828723379629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45931.828723379629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45931.828723379629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45931.828723379629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45931.828723379629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45931.828723379629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45931.828723379629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45931.828723379629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45931.828723379629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45931.828723379629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45931.828723379629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45931.828723379629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45931.828723379629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45931.828723379629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45931.828723379629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45931.828723379629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45931.828723379629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45931.828723379629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45931.828723379629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45931.828723379629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45931.828723379629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45931.828723379629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45931.828723379629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45931.828723379629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45931.828723379629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45931.828723379629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45931.828723379629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45931.828723379629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45931.828723379629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45931.828723379629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45931.828723379629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45931.828723379629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45931.828723379629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45931.828723379629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45931.828723379629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45931.828723379629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45931.828723379629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45931.828723379629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45931.828723379629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45931.828723379629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45931.828723379629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45931.828723379629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45931.828723379629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45931.828723379629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45931.828723379629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45931.828723379629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45931.828723379629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45931.828723379629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45931.828723379629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45931.828723379629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45931.828723379629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45931.828723379629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45931.828723379629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45931.828723379629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45931.828723379629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45931.828723379629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45931.828723379629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45931.828723379629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45931.828723379629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45931.828723379629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45931.828723379629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45931.828723379629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45931.828723379629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45931.828723379629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45931.828723379629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45931.828723379629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45931.828723379629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45931.828723379629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45931.828723379629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45931.828723379629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45931.828723379629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45931.828723379629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45931.828723379629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45931.828723379629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45931.828723379629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45931.828723379629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45931.828723379629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45931.828723379629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45931.828723379629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45931.828723379629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45931.828723379629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45931.828723379629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45931.828723379629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45931.828723379629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45931.828723379629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45931.828723379629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45931.828723379629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45931.828723379629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45931.828723379629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45931.828723379629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45931.828723379629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45931.828723379629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45931.828723379629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45931.828723379629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45931.828723379629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45931.828723379629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45931.828723379629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45931.828723379629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45931.828723379629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45931.828723379629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45931.828723379629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45931.828723379629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45931.828723379629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45931.828723379629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45931.828723379629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45931.828723379629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45931.828723379629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45931.828723379629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45931.828723379629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45931.828723379629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45931.828723379629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45931.828723379629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45931.828723379629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45931.828723379629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45931.828723379629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45931.828723379629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45931.828723379629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45931.828723379629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45931.828723379629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45931.828723379629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45931.828723379629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45931.828723379629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45931.828723379629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45931.828723379629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45931.828723379629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45931.828723379629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45931.828723379629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45931.828723379629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45931.828723379629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45931.828723379629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45931.828723379629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45931.828723379629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45931.828723379629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45931.828723379629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45931.828723379629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45931.828723379629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45931.828723379629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45931.828723379629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45931.828723379629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45931.828723379629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45931.828723379629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45931.828723379629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45931.828723379629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45931.828723379629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45931.828723379629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45931.828723379629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45931.828723379629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45931.828723379629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45931.828723379629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45931.828723379629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45931.828723379629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45931.828723379629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45931.828723379629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45931.828723379629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45931.828723379629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45931.828723379629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45931.828723379629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45931.828723379629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45931.828723379629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45931.828723379629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45931.828723379629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45931.828723379629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45931.828723379629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45931.828723379629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45931.828723379629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45931.828723379629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45931.828723379629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45931.828723379629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45931.828723379629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45931.828723379629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45931.828723379629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45931.828723379629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45931.828723379629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45931.828723379629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45931.828723379629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45931.828723379629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45931.828723379629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45931.828723379629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45931.828723379629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45931.828723379629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45931.828723379629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45931.828723379629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45931.828723379629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45931.828723379629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45931.828723379629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45931.828723379629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45931.828723379629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45931.828723379629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45931.828723379629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45931.828723379629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45931.828723379629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45931.828723379629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45931.828723379629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45931.828723379629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45931.828723379629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45931.828723379629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45931.828723379629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45931.828723379629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45931.828723379629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45931.828723379629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45931.828723379629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45931.828723379629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45931.828723379629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45931.828723379629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45931.828723379629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45931.828723379629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45931.828723379629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45931.828723379629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45931.828723379629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45931.828723379629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45931.828723379629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45931.828723379629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45931.828723379629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45931.828723379629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45931.828723379629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45931.828723379629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45931.828723379629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45931.828723379629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45931.828723379629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45931.828723379629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45931.828723379629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45931.828723379629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45931.828723379629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45931.828723379629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45931.828723379629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45931.828723379629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45931.828723379629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45931.828723379629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45931.828723379629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45931.828723379629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45931.828723379629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45931.828723379629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45931.828723379629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45931.828723379629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45931.828723379629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45931.828723379629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45931.828723379629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45931.828723379629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45931.828723379629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45931.828723379629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45931.828723379629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45931.828723379629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45931.828723379629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45931.828723379629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45931.828723379629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45931.828723379629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45931.828723379629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45931.828723379629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45931.828723379629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45931.828723379629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45931.828723379629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45931.828723379629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45931.828723379629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45931.828723379629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45931.828723379629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45931.828723379629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45931.828723379629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45931.828723379629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45931.828723379629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45931.828723379629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45931.828723379629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45931.828723379629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45931.828723379629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45931.828723379629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45931.828723379629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45931.828723379629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45931.828723379629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45931.828723379629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45931.828723379629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45931.828723379629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45931.828723379629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45931.828723379629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45931.828723379629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45931.828723379629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45931.828723379629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45931.828723379629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45931.828723379629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45931.828723379629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45931.828723379629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45931.828723379629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45931.828723379629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45931.828723379629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45931.828723379629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45931.828723379629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45931.828723379629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45931.828723379629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45931.828723379629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45931.828723379629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45931.828723379629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45931.828723379629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45931.828723379629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45931.828723379629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45931.828723379629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45931.828723379629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45931.828723379629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45931.828723379629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45931.828723379629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45931.828723379629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45931.828723379629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45931.828723379629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45931.828723379629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45931.828723379629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45931.828723379629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45931.828723379629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45931.828723379629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45931.828723379629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45931.828723379629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45931.828723379629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45931.828723379629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45931.828723379629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45931.828723379629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45931.828723379629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45931.828723379629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45931.828723379629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45931.828723379629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45931.828723379629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45931.828723379629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45931.828723379629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45931.828723379629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45931.828723379629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45931.828723379629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45931.828723379629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45931.828723379629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45931.828723379629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45931.828723379629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45931.828723379629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45931.828723379629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45931.828723379629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45931.828723379629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45931.828723379629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45931.828723379629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45931.828723379629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45931.828723379629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45931.828723379629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45931.828723379629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45931.828723379629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45931.828723379629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45931.828723379629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45931.828723379629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45931.828723379629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45931.828723379629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45931.828723379629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45931.828723379629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45931.828723379629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45931.828723379629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45931.828723379629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45931.828723379629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45931.828723379629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45931.828723379629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45931.828723379629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45931.828723379629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45931.828723379629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45931.828723379629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45931.828723379629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45931.828723379629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45931.828723379629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45931.828723379629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45931.828723379629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45931.828723379629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45931.828723379629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45931.828723379629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45931.828723379629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45931.828723379629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45931.828723379629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45931.828723379629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45931.828723379629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45931.828723379629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45931.828723379629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45931.828723379629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45931.828723379629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45931.828723379629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45931.828723379629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45931.828723379629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45931.828723379629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45931.828723379629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45931.828723379629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45931.828723379629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45931.828723379629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45931.828723379629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45931.828723379629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45931.828723379629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45931.828723379629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45931.828723379629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45931.828723379629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45931.828723379629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45931.828723379629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45931.828723379629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45931.828723379629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45931.828723379629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45931.828723379629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45931.828723379629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45931.828723379629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45931.828723379629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45931.828723379629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45931.828723379629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45931.828723379629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45931.828723379629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45931.828723379629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45931.828723379629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45931.828723379629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45931.828723379629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45931.828723379629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45931.828723379629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45931.828723379629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45931.828723379629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45931.828723379629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45931.828723379629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45931.828723379629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45931.828723379629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45931.828723379629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45931.828723379629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45931.828723379629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45931.828723379629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45931.828723379629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45931.828723379629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45931.828723379629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45931.828723379629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45931.828723379629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45931.828723379629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45931.828723379629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45931.828723379629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45931.828723379629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45931.828723379629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45931.828723379629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45931.828723379629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45931.828723379629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45931.828723379629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45931.828723379629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45931.828723379629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45931.828723379629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45931.828723379629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45931.828723379629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45931.828723379629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45931.828723379629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45931.828723379629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45931.828723379629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45931.828723379629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45931.828723379629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45931.828723379629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45931.828723379629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45931.828723379629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45931.828723379629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45931.828723379629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45931.828723379629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45931.828723379629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45931.828723379629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45931.828723379629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45931.828723379629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45931.828723379629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45931.828723379629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45931.828723379629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45931.828723379629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45931.828723379629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45931.828723379629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45931.828723379629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45931.828723379629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45931.828723379629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45931.828723379629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45931.828723379629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45931.828723379629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45931.828723379629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45931.828723379629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45931.828723379629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45931.828723379629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45931.828723379629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45931.828723379629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45931.828723379629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45931.828723379629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45931.828723379629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45931.828723379629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45931.828723379629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45931.828723379629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45931.828723379629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45931.828723379629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45931.828723379629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45931.828723379629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45931.828723379629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45931.828723379629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45931.828723379629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45931.828723379629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45931.828723379629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45931.828723379629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45931.828723379629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45931.828723379629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45931.828723379629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45931.828723379629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45931.828723379629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45931.828723379629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45931.828723379629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45931.828723379629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45931.828723379629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45931.828723379629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45931.828723379629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45931.828723379629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45931.828723379629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45931.828723379629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45931.828723379629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45931.828723379629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45931.828723379629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45931.828723379629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45931.828723379629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45931.828723379629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45931.828723379629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45931.828723379629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45931.828723379629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45931.828723379629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45931.828723379629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45931.828723379629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45931.828723379629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45931.828723379629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45931.828723379629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45931.828723379629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45931.828723379629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45931.828723379629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45931.828723379629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45931.828723379629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45931.828723379629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45931.828723379629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45931.828723379629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45931.828723379629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45931.828723379629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45931.828723379629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45931.828723379629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45931.828723379629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45931.828723379629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45931.828723379629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45931.828723379629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45931.828723379629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45931.828723379629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45931.828723379629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45931.828723379629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45931.828723379629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45931.828723379629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45931.828723379629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45931.828723379629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45931.828723379629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45931.828723379629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45931.828723379629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45931.828723379629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45931.828723379629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45931.828723379629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45931.828723379629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45931.828723379629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45931.828723379629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45931.828723379629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45931.828723379629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45931.828723379629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45931.828723379629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45931.828723379629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45931.828723379629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45931.828723379629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45931.828723379629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45931.828723379629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45931.828723379629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45931.828723379629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45931.828723379629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45931.828723379629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45931.828723379629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45931.828723379629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45931.828723379629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45931.828723379629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45931.828723379629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45931.828723379629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45931.828723379629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45931.828723379629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45931.828723379629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45931.828723379629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45931.828723379629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45931.828723379629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45931.828723379629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45931.828723379629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45931.828723379629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45931.828723379629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45931.828723379629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45931.828723379629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45931.828723379629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45931.828723379629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45931.828723379629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45931.828723379629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45931.828723379629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45931.828723379629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45931.828723379629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45931.828723379629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45931.828723379629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45931.828723379629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45931.828723379629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45931.828723379629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45931.828723379629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45931.828723379629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45931.828723379629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45931.828723379629</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D15" sqref="D1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228.34800555555557</v>
      </c>
      <c r="H2" s="113">
        <v>45703.474768518521</v>
      </c>
      <c r="I2" s="110" t="str">
        <f>IFERROR(VLOOKUP(D2,DB!A:F,6,0),"")</f>
        <v>SCECO</v>
      </c>
      <c r="J2" s="110" t="str">
        <f>IFERROR(VLOOKUP(D2,DB!A:G,7,0),"")</f>
        <v>Dead</v>
      </c>
      <c r="K2" s="115" t="s">
        <v>39064</v>
      </c>
      <c r="L2" s="107" t="str">
        <f>IFERROR(VLOOKUP(D2,DB!A:I,9,0),"")</f>
        <v>Latis</v>
      </c>
    </row>
    <row r="3" spans="1:16" ht="15" customHeight="1">
      <c r="A3" s="110" t="s">
        <v>39065</v>
      </c>
      <c r="B3" s="110" t="str">
        <f>IFERROR(VLOOKUP(D3,DB!A:K,11,0),"")</f>
        <v>R4</v>
      </c>
      <c r="C3" s="111">
        <v>2</v>
      </c>
      <c r="D3" s="107" t="s">
        <v>39066</v>
      </c>
      <c r="E3" s="112" t="s">
        <v>38964</v>
      </c>
      <c r="F3" s="113">
        <v>45930.890277777777</v>
      </c>
      <c r="G3" s="114">
        <f ca="1">IFERROR(NOW()-F3,"")</f>
        <v>0.93844537037512055</v>
      </c>
      <c r="H3" s="113">
        <v>45930.847372685188</v>
      </c>
      <c r="I3" s="110" t="str">
        <f>IFERROR(VLOOKUP(D3,DB!A:F,6,0),"")</f>
        <v>SCECO</v>
      </c>
      <c r="J3" s="110" t="str">
        <f>IFERROR(VLOOKUP(D3,DB!A:G,7,0),"")</f>
        <v>In progress</v>
      </c>
      <c r="K3" s="115" t="s">
        <v>39067</v>
      </c>
      <c r="L3" s="107" t="str">
        <f>IFERROR(VLOOKUP(D3,DB!A:I,9,0),"")</f>
        <v>Latis</v>
      </c>
    </row>
    <row r="4" spans="1:16" ht="15" customHeight="1">
      <c r="A4" s="110" t="s">
        <v>39068</v>
      </c>
      <c r="B4" s="110" t="str">
        <f>IFERROR(VLOOKUP(D4,DB!A:K,11,0),"")</f>
        <v>R4</v>
      </c>
      <c r="C4" s="111">
        <v>3</v>
      </c>
      <c r="D4" s="107" t="s">
        <v>24137</v>
      </c>
      <c r="E4" s="112" t="s">
        <v>38967</v>
      </c>
      <c r="F4" s="113"/>
      <c r="G4" s="114">
        <f ca="1">IFERROR(NOW()-F4,"")</f>
        <v>45931.828723148152</v>
      </c>
      <c r="H4" s="113">
        <v>45931.746076388888</v>
      </c>
      <c r="I4" s="110" t="str">
        <f>IFERROR(VLOOKUP(D4,DB!A:F,6,0),"")</f>
        <v>SCECO</v>
      </c>
      <c r="J4" s="110" t="str">
        <f>IFERROR(VLOOKUP(D4,DB!A:G,7,0),"")</f>
        <v>In progress</v>
      </c>
      <c r="K4" s="115" t="s">
        <v>39069</v>
      </c>
      <c r="L4" s="107" t="str">
        <f>IFERROR(VLOOKUP(D4,DB!A:I,9,0),"")</f>
        <v>Latis</v>
      </c>
    </row>
    <row r="5" spans="1:16" ht="15" customHeight="1">
      <c r="A5" s="110" t="s">
        <v>39070</v>
      </c>
      <c r="B5" s="110" t="str">
        <f>IFERROR(VLOOKUP(D5,DB!A:K,11,0),"")</f>
        <v>R4</v>
      </c>
      <c r="C5" s="111">
        <v>1</v>
      </c>
      <c r="D5" s="107" t="s">
        <v>36450</v>
      </c>
      <c r="E5" s="112" t="s">
        <v>38964</v>
      </c>
      <c r="F5" s="113">
        <v>45931.763715277775</v>
      </c>
      <c r="G5" s="114">
        <f ca="1">IFERROR(NOW()-F5,"")</f>
        <v>6.5007870376575738E-2</v>
      </c>
      <c r="H5" s="113">
        <v>45931.758009259262</v>
      </c>
      <c r="I5" s="110" t="str">
        <f>IFERROR(VLOOKUP(D5,DB!A:F,6,0),"")</f>
        <v>Generator-SG</v>
      </c>
      <c r="J5" s="110" t="str">
        <f>IFERROR(VLOOKUP(D5,DB!A:G,7,0),"")</f>
        <v>No BB Shifted</v>
      </c>
      <c r="K5" s="115" t="s">
        <v>39071</v>
      </c>
      <c r="L5" s="107" t="str">
        <f>IFERROR(VLOOKUP(D5,DB!A:I,9,0),"")</f>
        <v>Latis</v>
      </c>
    </row>
    <row r="6" spans="1:16" ht="15" customHeight="1">
      <c r="A6" s="110"/>
      <c r="B6" s="110" t="str">
        <f>IFERROR(VLOOKUP(D6,DB!A:K,11,0),"")</f>
        <v/>
      </c>
      <c r="C6" s="111"/>
      <c r="D6" s="107"/>
      <c r="E6" s="112"/>
      <c r="F6" s="113"/>
      <c r="G6" s="114">
        <f ca="1">IFERROR(NOW()-F6,"")</f>
        <v>45931.828723148152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45931.828723148152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45931.828723148152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45931.828723148152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45931.828723148152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45931.828723148152</v>
      </c>
      <c r="H11" s="113"/>
      <c r="I11" s="110" t="str">
        <f>IFERROR(VLOOKUP(D11,DB!A:F,6,0),"")</f>
        <v/>
      </c>
      <c r="J11" s="110" t="str">
        <f>IFERROR(VLOOKUP(D11,DB!A:G,7,0),"")</f>
        <v/>
      </c>
      <c r="K11" s="115"/>
      <c r="L11" s="107" t="str">
        <f>IFERROR(VLOOKUP(D11,DB!A:I,9,0),"")</f>
        <v/>
      </c>
    </row>
    <row r="12" spans="1:16" ht="15" customHeight="1">
      <c r="A12" s="110"/>
      <c r="B12" s="110" t="str">
        <f>IFERROR(VLOOKUP(D13,DB!A:K,11,0),"")</f>
        <v/>
      </c>
      <c r="C12" s="111"/>
      <c r="D12" s="144"/>
      <c r="E12" s="112"/>
      <c r="F12" s="113"/>
      <c r="G12" s="114">
        <f ca="1">IFERROR(NOW()-F12,"")</f>
        <v>45931.828723148152</v>
      </c>
      <c r="H12" s="113"/>
      <c r="I12" s="110" t="str">
        <f>IFERROR(VLOOKUP(D13,DB!A:F,6,0),"")</f>
        <v/>
      </c>
      <c r="J12" s="110" t="str">
        <f>IFERROR(VLOOKUP(D13,DB!A:G,7,0),"")</f>
        <v/>
      </c>
      <c r="K12" s="115"/>
      <c r="L12" s="107" t="str">
        <f>IFERROR(VLOOKUP(D13,DB!A:I,9,0),"")</f>
        <v/>
      </c>
    </row>
    <row r="13" spans="1:16" ht="15" customHeight="1">
      <c r="A13" s="110"/>
      <c r="B13" s="110" t="str">
        <f>IFERROR(VLOOKUP(#REF!,DB!A:K,11,0),"")</f>
        <v/>
      </c>
      <c r="C13" s="111"/>
      <c r="D13" s="107"/>
      <c r="E13" s="112"/>
      <c r="F13" s="113"/>
      <c r="G13" s="114">
        <f ca="1">IFERROR(NOW()-F13,"")</f>
        <v>45931.828723148152</v>
      </c>
      <c r="H13" s="113"/>
      <c r="I13" s="110" t="str">
        <f>IFERROR(VLOOKUP(#REF!,DB!A:F,6,0),"")</f>
        <v/>
      </c>
      <c r="J13" s="110" t="str">
        <f>IFERROR(VLOOKUP(#REF!,DB!A:G,7,0),"")</f>
        <v/>
      </c>
      <c r="K13" s="115"/>
      <c r="L13" s="107" t="str">
        <f>IFERROR(VLOOKUP(#REF!,DB!A:I,9,0),"")</f>
        <v/>
      </c>
    </row>
    <row r="14" spans="1:16" ht="15" customHeight="1">
      <c r="A14" s="110"/>
      <c r="B14" s="110" t="str">
        <f>IFERROR(VLOOKUP(D14,DB!A:K,11,0),"")</f>
        <v/>
      </c>
      <c r="C14" s="111"/>
      <c r="D14" s="107"/>
      <c r="E14" s="112"/>
      <c r="F14" s="113"/>
      <c r="G14" s="114">
        <f ca="1">IFERROR(NOW()-F14,"")</f>
        <v>45931.828723148152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45931.828723148152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45931.828723148152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45931.828723148152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45931.828723148152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45931.828723148152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45931.828723148152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45931.828723148152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45931.828723148152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45931.828723148152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45931.828723148152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45931.828723148152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45931.828723148152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45931.828723148152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45931.828723148152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45931.828723148152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45931.828723148152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45931.828723148152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45931.828723148152</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39.996663194440771</v>
      </c>
      <c r="H2" s="38">
        <v>45891.790393518517</v>
      </c>
      <c r="I2" s="37" t="str">
        <f>IFERROR(VLOOKUP(D2,DB!A:F,6,0),"")</f>
        <v>Generator-SG</v>
      </c>
      <c r="J2" s="37" t="str">
        <f>IFERROR(VLOOKUP(D2,DB!A:G,7,0),"")</f>
        <v>Vandalized</v>
      </c>
      <c r="K2" s="37" t="s">
        <v>39073</v>
      </c>
      <c r="L2" s="37" t="str">
        <f>IFERROR(VLOOKUP(D2,DB!A:I,9,0),"")</f>
        <v>Latis</v>
      </c>
      <c r="M2" s="139"/>
    </row>
    <row r="3" spans="1:13" ht="30.75">
      <c r="A3" s="37" t="s">
        <v>39074</v>
      </c>
      <c r="B3" s="37" t="str">
        <f>IFERROR(VLOOKUP(D3,DB!A:K,11,0),"")</f>
        <v>R5</v>
      </c>
      <c r="C3" s="37">
        <v>1</v>
      </c>
      <c r="D3" s="37" t="s">
        <v>31295</v>
      </c>
      <c r="E3" s="37" t="s">
        <v>38967</v>
      </c>
      <c r="F3" s="38">
        <v>45926.188877314817</v>
      </c>
      <c r="G3" s="39">
        <f ca="1">IFERROR(NOW()-F3,"-")</f>
        <v>5.63984583333513</v>
      </c>
      <c r="H3" s="38">
        <v>45926.158159722225</v>
      </c>
      <c r="I3" s="37" t="str">
        <f>IFERROR(VLOOKUP(D3,DB!A:F,6,0),"")</f>
        <v>SCECO</v>
      </c>
      <c r="J3" s="37" t="str">
        <f>IFERROR(VLOOKUP(D3,DB!A:G,7,0),"")</f>
        <v>Good</v>
      </c>
      <c r="K3" s="37" t="s">
        <v>39075</v>
      </c>
      <c r="L3" s="37" t="str">
        <f>IFERROR(VLOOKUP(D3,DB!A:I,9,0),"")</f>
        <v>Latis</v>
      </c>
      <c r="M3" s="139"/>
    </row>
    <row r="4" spans="1:13" ht="15">
      <c r="A4" s="37"/>
      <c r="B4" s="37" t="str">
        <f>IFERROR(VLOOKUP(D4,DB!A:K,11,0),"")</f>
        <v/>
      </c>
      <c r="C4" s="37"/>
      <c r="D4" s="140"/>
      <c r="E4" s="37"/>
      <c r="F4" s="38"/>
      <c r="G4" s="39">
        <f ca="1">IFERROR(NOW()-F4,"-")</f>
        <v>45931.828723148152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45931.828723148152</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45931.828723148152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45931.828723148152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45931.828723148152</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45931.828723148152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45931.828723148152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45931.828723148152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45931.828723148152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45931.828723148152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45931.828723148152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45931.828723148152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45931.828723148152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45931.828723148152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45931.828723148152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45931.828723148152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45931.828723148152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45931.828723148152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45931.828723148152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45931.828723148152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45931.828723148152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45931.828723148152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45931.828723148152</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45931.828723148152</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45931.828723148152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45931.828723148152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45931.828723148152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45931.828723148152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45931.828723148152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45931.828723148152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45931.828723148152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45931.828723148152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45931.828723148152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45931.828723148152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45931.828723148152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45931.828723148152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45931.828723148152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45931.828723148152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45931.828723148152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45931.828723148152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45931.828723148152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45931.828723148152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45931.828723148152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45931.828723148152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45931.828723148152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45931.828723148152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45931.828723148152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45931.828723148152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45931.828723148152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45931.828723148152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45931.828723148152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45931.828723148152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45931.828723148152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45931.828723148152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45931.828723148152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45931.828723148152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45931.828723148152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45931.828723148152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45931.828723148152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45931.828723148152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45931.828723148152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45931.828723148152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45931.828723148152</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45931.828723148152</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45931.828723148152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45931.828723148152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45931.828723148152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45931.828723148152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45931.828723148152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45931.828723148152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45931.828723148152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45931.828723148152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45931.828723148152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45931.828723148152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45931.828723148152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45931.828723148152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45931.828723148152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45931.828723148152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45931.828723148152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45931.828723148152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45931.828723148152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45931.828723148152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45931.828723148152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45931.828723148152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45931.828723148152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45931.828723148152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45931.828723148152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45931.828723148152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45931.828723148152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45931.828723148152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45931.828723148152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45931.828723148152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45931.828723148152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45931.828723148152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45931.828723148152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45931.828723148152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45931.828723148152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45931.828723148152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45931.828723148152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45931.828723148152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45931.828723148152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45931.828723148152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45931.828723148152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45931.828723148152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45931.828723148152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45931.828723148152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45931.828723148152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45931.828723148152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45931.828723148152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45931.828723148152</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45931.828723148152</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45931.828723148152</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45931.828723148152</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45931.828723148152</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45931.828723148152</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45931.828723148152</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45931.828723148152</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45931.828723148152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45931.828723148152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45931.828723148152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45931.828723148152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45931.828723148152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45931.828723148152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45931.828723148152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45931.828723148152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45931.828723148152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45931.828723148152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45931.828723148152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45931.828723148152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45931.828723148152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45931.828723148152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45931.828723148152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45931.828723148152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45931.828723148152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45931.828723148152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45931.828723148152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45931.828723148152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45931.828723148152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45931.828723148152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45931.828723148152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45931.828723148152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45931.828723148152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45931.828723148152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45931.828723148152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45931.828723148152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45931.828723148152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45931.828723148152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45931.828723148152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45931.828723148152</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45931.828723148152</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45931.828723148152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45931.828723148152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45931.828723148152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45931.828723148152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45931.828723148152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45931.828723148152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45931.828723148152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45931.828723148152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45931.828723148152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45931.828723148152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45931.828723148152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45931.828723148152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45931.828723148152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45931.828723148152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45931.828723148152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45931.828723148152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45931.828723148152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45931.828723148152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45931.828723148152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45931.828723148152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45931.828723148152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45931.828723148152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45931.828723148152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45931.828723148152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45931.828723148152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45931.828723148152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45931.828723148152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45931.828723148152</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45931.828723148152</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45931.828723148152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45931.828723148152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45931.828723148152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45931.828723148152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45931.828723148152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45931.828723148152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45931.828723148152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45931.828723148152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45931.828723148152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45931.828723148152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45931.828723148152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45931.828723148152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45931.828723148152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45931.828723148152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45931.828723148152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45931.828723148152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45931.828723148152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45931.828723148152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45931.828723148152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45931.828723148152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45931.828723148152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45931.828723148152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45931.828723148152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45931.828723148152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45931.828723148152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45931.828723148152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45931.828723148152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45931.828723148152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45931.828723148152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45931.828723148152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45931.828723148152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45931.828723148152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45931.828723148152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45931.828723148152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45931.828723148152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45931.828723148152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45931.828723148152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45931.828723148152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45931.828723148152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45931.828723148152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45931.828723148152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45931.828723148152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45931.828723148152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45931.828723148152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45931.828723148152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45931.828723148152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45931.828723148152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45931.828723148152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45931.828723148152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45931.828723148152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45931.828723148152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45931.828723148152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45931.828723148152</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45931.828723148152</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election activeCell="E7" sqref="E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39076</v>
      </c>
      <c r="B2" s="75" t="s">
        <v>5398</v>
      </c>
      <c r="C2" s="75">
        <v>1</v>
      </c>
      <c r="D2" s="75" t="s">
        <v>32861</v>
      </c>
      <c r="E2" s="100" t="s">
        <v>39077</v>
      </c>
      <c r="F2" s="88">
        <v>45929.14371527778</v>
      </c>
      <c r="G2" s="89">
        <f ca="1">IFERROR(NOW()-F2,"-")</f>
        <v>2.6850078703719191</v>
      </c>
      <c r="H2" s="102">
        <v>45929.455266203702</v>
      </c>
      <c r="I2" s="75" t="str">
        <f>IFERROR(VLOOKUP(D2,DB!A:F,6,0),"")</f>
        <v>SCECO</v>
      </c>
      <c r="J2" s="119" t="str">
        <f>IFERROR(VLOOKUP(D2,DB!A:G,7,0),"")</f>
        <v>In progress</v>
      </c>
      <c r="K2" s="101" t="s">
        <v>39078</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39079</v>
      </c>
      <c r="B3" s="75" t="s">
        <v>5398</v>
      </c>
      <c r="C3" s="75">
        <v>1</v>
      </c>
      <c r="D3" s="75" t="s">
        <v>34463</v>
      </c>
      <c r="E3" s="100" t="s">
        <v>39077</v>
      </c>
      <c r="F3" s="88">
        <v>45926.772847222222</v>
      </c>
      <c r="G3" s="89">
        <f ca="1">IFERROR(NOW()-F3,"-")</f>
        <v>5.0558759259292856</v>
      </c>
      <c r="H3" s="102">
        <v>45927.449074074073</v>
      </c>
      <c r="I3" s="75" t="str">
        <f>IFERROR(VLOOKUP(D3,DB!A:F,6,0),"")</f>
        <v>SCECO</v>
      </c>
      <c r="J3" s="119" t="str">
        <f>IFERROR(VLOOKUP(D3,DB!A:G,7,0),"")</f>
        <v>Weak</v>
      </c>
      <c r="K3" s="101" t="s">
        <v>39078</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39080</v>
      </c>
      <c r="B4" s="75" t="s">
        <v>5398</v>
      </c>
      <c r="C4" s="75">
        <v>1</v>
      </c>
      <c r="D4" s="75" t="s">
        <v>33408</v>
      </c>
      <c r="E4" s="100" t="s">
        <v>39077</v>
      </c>
      <c r="F4" s="88">
        <v>45927.117546296293</v>
      </c>
      <c r="G4" s="89">
        <f ca="1">IFERROR(NOW()-F4,"-")</f>
        <v>4.7111768518589088</v>
      </c>
      <c r="H4" s="102">
        <v>45926.848171296297</v>
      </c>
      <c r="I4" s="75" t="str">
        <f>IFERROR(VLOOKUP(D4,DB!A:F,6,0),"")</f>
        <v>SCECO</v>
      </c>
      <c r="J4" s="119" t="str">
        <f>IFERROR(VLOOKUP(D4,DB!A:G,7,0),"")</f>
        <v>Dead</v>
      </c>
      <c r="K4" s="101" t="s">
        <v>39078</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39081</v>
      </c>
      <c r="B5" s="140" t="str">
        <f>IFERROR(VLOOKUP(D5,DB!A:K,11,0),"")</f>
        <v>R6</v>
      </c>
      <c r="C5" s="140">
        <v>1</v>
      </c>
      <c r="D5" s="140" t="s">
        <v>33356</v>
      </c>
      <c r="E5" s="140"/>
      <c r="F5" s="141"/>
      <c r="G5" s="142">
        <f ca="1">IFERROR(NOW()-F5,"-")</f>
        <v>45931.828723148152</v>
      </c>
      <c r="H5" s="141" t="s">
        <v>39082</v>
      </c>
      <c r="I5" s="140" t="str">
        <f>IFERROR(VLOOKUP(D5,DB!A:F,6,0),"")</f>
        <v>SCECO</v>
      </c>
      <c r="J5" s="140" t="str">
        <f>IFERROR(VLOOKUP(D5,DB!A:G,7,0),"")</f>
        <v>Vandalized</v>
      </c>
      <c r="K5" s="140" t="s">
        <v>39083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39081</v>
      </c>
      <c r="B6" s="140" t="str">
        <f>IFERROR(VLOOKUP(D6,DB!A:K,11,0),"")</f>
        <v>R6</v>
      </c>
      <c r="C6" s="140">
        <v>2</v>
      </c>
      <c r="D6" s="140" t="s">
        <v>38941</v>
      </c>
      <c r="E6" s="140"/>
      <c r="F6" s="141"/>
      <c r="G6" s="142">
        <f ca="1">IFERROR(NOW()-F6,"-")</f>
        <v>45931.828723148152</v>
      </c>
      <c r="H6" s="141">
        <v>45931.799745370372</v>
      </c>
      <c r="I6" s="140" t="str">
        <f>IFERROR(VLOOKUP(D6,DB!A:F,6,0),"")</f>
        <v>Generator-SG</v>
      </c>
      <c r="J6" s="140" t="str">
        <f>IFERROR(VLOOKUP(D6,DB!A:G,7,0),"")</f>
        <v>Vandalized</v>
      </c>
      <c r="K6" s="140" t="s">
        <v>39084</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39081</v>
      </c>
      <c r="B7" s="140" t="str">
        <f>IFERROR(VLOOKUP(D7,DB!A:K,11,0),"")</f>
        <v>R6</v>
      </c>
      <c r="C7" s="140">
        <v>5</v>
      </c>
      <c r="D7" s="140" t="s">
        <v>38885</v>
      </c>
      <c r="E7" s="140"/>
      <c r="F7" s="141"/>
      <c r="G7" s="142">
        <f ca="1">IFERROR(NOW()-F7,"-")</f>
        <v>45931.828723148152</v>
      </c>
      <c r="H7" s="141" t="s">
        <v>39085</v>
      </c>
      <c r="I7" s="140" t="str">
        <f>IFERROR(VLOOKUP(D7,DB!A:F,6,0),"")</f>
        <v>SCECO</v>
      </c>
      <c r="J7" s="140" t="str">
        <f>IFERROR(VLOOKUP(D7,DB!A:G,7,0),"")</f>
        <v>Good</v>
      </c>
      <c r="K7" s="140"/>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45931.828723148152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45931.828723148152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45931.828723148152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45931.828723148152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45931.828723148152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45931.828723148152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45931.828723148152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45931.828723148152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45931.828723148152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45931.828723148152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45931.828723148152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45931.828723148152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45931.828723148152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45931.828723148152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45931.828723148152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45931.828723148152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45931.828723148152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45931.828723148152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45931.828723148152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45931.828723148152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45931.828723148152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45931.828723148152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45931.828723148152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45931.828723148152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45931.828723148152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45931.828723148152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45931.828723148152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45931.828723148152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45931.828723148152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45931.828723148152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45931.828723148152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45931.828723148152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45931.828723148152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45931.828723148152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45931.828723148152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45931.828723148152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45931.828723148152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45931.828723148152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45931.828723148152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45931.828723148152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45931.828723148152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45931.828723148152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45931.828723148152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45931.828723148152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45931.828723148152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45931.828723148152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45931.828723148152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45931.828723148152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45931.828723148152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45931.828723148152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45931.828723148152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45931.828723148152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45931.828723148152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45931.828723148152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45931.828723148152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45931.828723148152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45931.828723148152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45931.828723148152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45931.828723148152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45931.828723148152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45931.828723148152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45931.828723148152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45931.828723148152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45931.828723148152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45931.828723148152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45931.828723148152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45931.828723148152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45931.828723148152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45931.828723148152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45931.828723148152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45931.828723148152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45931.828723148152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45931.828723148152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45931.828723148152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45931.828723148152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45931.828723148152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45931.828723148152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45931.828723148152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45931.828723148152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45931.828723148152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45931.828723148152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45931.828723148152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45931.828723148152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45931.828723148152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45931.828723148152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45931.828723148152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45931.828723148152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45931.828723148152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45931.828723148152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45931.828723148152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45931.828723148152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45931.828723148152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45931.828723148152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45931.828723148152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45931.828723148152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45931.828723148152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45931.828723148152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45931.828723148152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45931.828723148152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45931.828723148152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45931.828723148152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45931.828723148152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45931.828723148152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45931.828723148152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45931.828723148152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45931.828723148152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45931.828723148152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45931.828723148152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45931.828723148152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45931.828723148152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45931.828723148152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45931.828723148152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45931.828723148152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45931.828723148152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45931.828723148152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45931.828723148152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45931.828723148152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45931.828723148152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45931.828723148152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45931.828723148152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45931.828723148152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45931.828723148152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45931.828723148152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45931.828723148152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45931.828723148152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45931.828723148152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45931.828723148152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45931.828723148152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45931.828723148152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45931.828723148152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45931.828723148152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45931.828723148152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45931.828723148152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45931.828723148152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45931.828723148152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45931.828723148152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45931.828723148152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45931.828723148152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45931.828723148152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45931.828723148152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45931.828723148152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45931.828723148152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45931.828723148152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45931.828723148152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45931.828723148152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45931.828723148152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45931.828723148152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45931.828723148152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45931.828723148152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45931.828723148152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45931.828723148152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45931.828723148152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45931.828723148152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45931.828723148152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45931.828723148152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45931.828723148152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45931.828723148152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45931.828723148152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45931.828723148152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45931.828723148152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45931.828723148152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45931.828723148152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45931.828723148152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45931.828723148152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45931.828723148152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45931.828723148152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45931.828723148152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45931.828723148152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45931.828723148152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45931.828723148152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45931.828723148152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45931.828723148152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45931.828723148152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45931.828723148152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45931.828723148152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45931.828723148152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45931.828723148152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45931.828723148152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45931.828723148152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45931.828723148152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45931.828723148152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45931.828723148152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45931.828723148152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45931.828723148152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45931.828723148152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45931.828723148152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45931.828723148152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45931.828723148152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45931.828723148152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45931.828723148152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45931.828723148152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45931.828723148152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45931.828723148152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45931.828723148152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45931.828723148152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45931.828723148152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45931.828723148152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45931.828723148152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45931.828723148152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45931.828723148152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45931.828723148152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45931.828723148152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45931.828723148152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45931.828723148152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45931.828723148152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45931.828723148152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45931.828723148152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45931.828723148152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45931.828723148152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45931.828723148152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45931.828723148152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45931.828723148152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45931.828723148152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45931.828723148152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45931.828723148152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45931.828723148152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45931.828723148152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45931.828723148152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45931.828723148152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45931.828723148152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45931.828723148152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45931.828723148152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45931.828723148152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45931.828723148152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45931.828723148152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45931.828723148152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45931.828723148152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45931.828723148152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45931.828723148152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45931.828723148152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45931.828723148152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45931.828723148152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45931.828723148152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45931.828723148152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45931.828723148152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45931.828723148152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45931.828723148152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45931.828723148152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45931.828723148152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45931.828723148152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45931.828723148152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45931.828723148152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45931.828723148152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45931.828723148152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45931.828723148152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45931.828723148152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45931.828723148152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45931.828723148152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45931.828723148152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45931.828723148152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45931.828723148152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45931.828723148152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45931.828723148152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45931.828723148152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45931.828723148152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45931.828723148152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45931.828723148152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45931.828723148152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45931.828723148152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45931.828723148152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45931.828723148152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45931.828723148152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45931.828723148152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45931.828723148152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45931.828723148152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45931.828723148152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45931.828723148152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45931.828723148152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45931.828723148152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45931.828723148152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45931.828723148152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45931.828723148152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45931.828723148152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45931.828723148152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45931.828723148152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45931.828723148152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45931.828723148152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45931.828723148152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45931.828723148152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45931.828723148152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45931.828723148152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45931.828723148152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45931.828723148152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45931.828723148152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45931.828723148152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45931.828723148152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45931.828723148152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45931.828723148152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45931.828723148152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45931.828723148152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45931.828723148152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45931.828723148152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45931.828723148152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45931.828723148152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45931.828723148152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45931.828723148152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45931.828723148152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45931.828723148152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45931.828723148152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45931.828723148152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45931.828723148152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45931.828723148152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45931.828723148152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45931.828723148152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45931.828723148152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45931.828723148152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45931.828723148152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45931.828723148152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45931.828723148152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45931.828723148152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45931.828723148152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45931.828723148152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45931.828723148152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45931.828723148152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45931.828723148152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45931.828723148152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45931.828723148152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45931.828723148152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45931.828723148152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45931.828723148152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45931.828723148152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45931.828723148152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45931.828723148152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45931.828723148152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45931.828723148152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45931.828723148152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45931.828723148152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45931.828723148152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45931.828723148152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45931.828723148152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45931.828723148152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45931.828723148152</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2025-10-01T16:55:56Z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