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995" documentId="13_ncr:1_{F6CB121F-512D-4AA6-A0C1-0FB36C537598}" xr6:coauthVersionLast="47" xr6:coauthVersionMax="47" xr10:uidLastSave="{02D4BB99-401F-4D31-9DFB-1B81D40FB10F}"/>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I2" i="6"/>
  <c r="I5" i="6"/>
  <c r="L2" i="6"/>
  <c r="L5" i="6"/>
  <c r="L4" i="6"/>
  <c r="J5" i="6"/>
  <c r="J2" i="6"/>
  <c r="J4" i="6"/>
  <c r="I4" i="6"/>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17" i="5"/>
  <c r="J17" i="5"/>
  <c r="I17" i="5"/>
  <c r="G17" i="5"/>
  <c r="B17"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<sst xmlns="http://schemas.openxmlformats.org/spreadsheetml/2006/main" count="178613" uniqueCount="39087">
  <si>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</si>
  <si>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</si>
  <si>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</si>
  <si>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</si>
  <si>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</si>
  <si>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</si>
  <si>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</si>
  <si>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</si>
  <si>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</si>
  <si>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</si>
  <si>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</si>
  <si>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</si>
  <si>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</si>
  <si>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</si>
  <si>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</si>
  <si>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</si>
  <si>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</si>
  <si>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</si>
  <si>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</si>
  <si>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</si>
  <si>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</si>
  <si>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</si>
  <si>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</si>
  <si>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</si>
  <si>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</si>
  <si>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</si>
  <si>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</si>
  <si>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</si>
  <si>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</si>
  <si>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</si>
  <si>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</si>
  <si>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</si>
  <si>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</si>
  <si>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</si>
  <si>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</si>
  <si>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</si>
  <si>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</si>
  <si>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</si>
  <si>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</si>
  <si>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</si>
  <si>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</si>
  <si>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</si>
  <si>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</si>
  <si>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</si>
  <si>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</si>
  <si>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</si>
  <si>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</si>
  <si>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</si>
  <si>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</si>
  <si>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</si>
  <si>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</si>
  <si>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</si>
  <si>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</si>
  <si>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</si>
  <si>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</si>
  <si>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</si>
  <si>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</si>
  <si>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</si>
  <si>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</si>
  <si>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</si>
  <si>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</si>
  <si>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</si>
  <si>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</si>
  <si>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</si>
  <si>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</si>
  <si>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</si>
  <si>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</si>
  <si>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</si>
  <si>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</si>
  <si>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</si>
  <si>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</si>
  <si>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</si>
  <si>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</si>
  <si>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</si>
  <si>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</si>
  <si>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</si>
  <si>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</si>
  <si>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</si>
  <si>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</si>
  <si>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</si>
  <si>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</si>
  <si>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</si>
  <si>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</si>
  <si>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</si>
  <si>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</si>
  <si>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</si>
  <si>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</si>
  <si>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</si>
  <si>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</si>
  <si>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</si>
  <si>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</si>
  <si>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</si>
  <si>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</si>
  <si>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</si>
  <si>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</si>
  <si>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</si>
  <si>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</si>
  <si>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</si>
  <si>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</si>
  <si>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</si>
  <si>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</si>
  <si>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</si>
  <si>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</si>
  <si>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</si>
  <si>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</si>
  <si>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</si>
  <si>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</si>
  <si>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</si>
  <si>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</si>
  <si>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</si>
  <si>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</si>
  <si>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</si>
  <si>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</si>
  <si>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</si>
  <si>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</si>
  <si>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</si>
  <si>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</si>
  <si>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</si>
  <si>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</si>
  <si>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</si>
  <si>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</si>
  <si>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</si>
  <si>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</si>
  <si>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</si>
  <si>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</si>
  <si>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</si>
  <si>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</si>
  <si>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</si>
  <si>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</si>
  <si>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</si>
  <si>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</si>
  <si>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</si>
  <si>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</si>
  <si>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</si>
  <si>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</si>
  <si>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</si>
  <si>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</si>
  <si>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</si>
  <si>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</si>
  <si>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</si>
  <si>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</si>
  <si>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</si>
  <si>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</si>
  <si>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</si>
  <si>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</si>
  <si>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</si>
  <si>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</si>
  <si>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</si>
  <si>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</si>
  <si>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</si>
  <si>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</si>
  <si>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</si>
  <si>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</si>
  <si>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</si>
  <si>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</si>
  <si>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</si>
  <si>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</si>
  <si>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</si>
  <si>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</si>
  <si>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</si>
  <si>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</si>
  <si>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</si>
  <si>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</si>
  <si>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</si>
  <si>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</si>
  <si>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</si>
  <si>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</si>
  <si>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</si>
  <si>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</si>
  <si>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</si>
  <si>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</si>
  <si>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</si>
  <si>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</si>
  <si>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</si>
  <si>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</si>
  <si>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</si>
  <si>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</si>
  <si>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</si>
  <si>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</si>
  <si>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</si>
  <si>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</si>
  <si>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</si>
  <si>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</si>
  <si>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</si>
  <si>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</si>
  <si>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</si>
  <si>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</si>
  <si>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</si>
  <si>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</si>
  <si>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</si>
  <si>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</si>
  <si>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</si>
  <si>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</si>
  <si>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</si>
  <si>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</si>
  <si>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</si>
  <si>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</si>
  <si>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</si>
  <si>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</si>
  <si>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</si>
  <si>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</si>
  <si>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</si>
  <si>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</si>
  <si>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</si>
  <si>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</si>
  <si>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</si>
  <si>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</si>
  <si>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</si>
  <si>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</si>
  <si>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</si>
  <si>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</si>
  <si>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</si>
  <si>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</si>
  <si>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</si>
  <si>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</si>
  <si>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</si>
  <si>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</si>
  <si>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</si>
  <si>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</si>
  <si>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</si>
  <si>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</si>
  <si>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</si>
  <si>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</si>
  <si>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</si>
  <si>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</si>
  <si>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</si>
  <si>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</si>
  <si>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</si>
  <si>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</si>
  <si>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</si>
  <si>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</si>
  <si>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</si>
  <si>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</si>
  <si>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</si>
  <si>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</si>
  <si>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</si>
  <si>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</si>
  <si>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</si>
  <si>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</si>
  <si>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</si>
  <si>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</si>
  <si>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</si>
  <si>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</si>
  <si>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</si>
  <si>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</si>
  <si>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</si>
  <si>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</si>
  <si>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</si>
  <si>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</si>
  <si>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</si>
  <si>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</si>
  <si>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</si>
  <si>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</si>
  <si>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</si>
  <si>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</si>
  <si>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</si>
  <si>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</si>
  <si>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</si>
  <si>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</si>
  <si>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</si>
  <si>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</si>
  <si>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</si>
  <si>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</si>
  <si>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</si>
  <si>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</si>
  <si>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</si>
  <si>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</si>
  <si>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</si>
  <si>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</si>
  <si>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</si>
  <si>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</si>
  <si>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</si>
  <si>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</si>
  <si>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</si>
  <si>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</si>
  <si>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</si>
  <si>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</si>
  <si>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</si>
  <si>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</si>
  <si>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</si>
  <si>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</si>
  <si>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</si>
  <si>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</si>
  <si>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</si>
  <si>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</si>
  <si>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</si>
  <si>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</si>
  <si>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</si>
  <si>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</si>
  <si>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</si>
  <si>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</si>
  <si>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</si>
  <si>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</si>
  <si>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</si>
  <si>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</si>
  <si>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</si>
  <si>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</si>
  <si>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</si>
  <si>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</si>
  <si>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</si>
  <si>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</si>
  <si>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</si>
  <si>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</si>
  <si>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</si>
  <si>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</si>
  <si>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</si>
  <si>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</si>
  <si>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</si>
  <si>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</si>
  <si>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</si>
  <si>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</si>
  <si>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</si>
  <si>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</si>
  <si>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</si>
  <si>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</si>
  <si>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</si>
  <si>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</si>
  <si>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</si>
  <si>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</si>
  <si>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</si>
  <si>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</si>
  <si>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</si>
  <si>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</si>
  <si>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</si>
  <si>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</si>
  <si>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</si>
  <si>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</si>
  <si>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</si>
  <si>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</si>
  <si>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</si>
  <si>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</si>
  <si>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</si>
  <si>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</si>
  <si>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</si>
  <si>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</si>
  <si>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</si>
  <si>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</si>
  <si>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</si>
  <si>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</si>
  <si>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</si>
  <si>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</si>
  <si>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</si>
  <si>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</si>
  <si>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</si>
  <si>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</si>
  <si>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</si>
  <si>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</si>
  <si>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</si>
  <si>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</si>
  <si>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</si>
  <si>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</si>
  <si>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</si>
  <si>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</si>
  <si>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</si>
  <si>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</si>
  <si>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</si>
  <si>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</si>
  <si>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</si>
  <si>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</si>
  <si>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</si>
  <si>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</si>
  <si>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</si>
  <si>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</si>
  <si>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</si>
  <si>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</si>
  <si>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</si>
  <si>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</si>
  <si>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</si>
  <si>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</si>
  <si>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</si>
  <si>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</si>
  <si>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</si>
  <si>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</si>
  <si>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</si>
  <si>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</si>
  <si>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</si>
  <si>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</si>
  <si>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</si>
  <si>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</si>
  <si>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</si>
  <si>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</si>
  <si>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</si>
  <si>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</si>
  <si>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</si>
  <si>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</si>
  <si>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</si>
  <si>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</si>
  <si>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</si>
  <si>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</si>
  <si>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</si>
  <si>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</si>
  <si>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</si>
  <si>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</si>
  <si>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</si>
  <si>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</si>
  <si>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</si>
  <si>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</si>
  <si>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</si>
  <si>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</si>
  <si>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</si>
  <si>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</si>
  <si>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</si>
  <si>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</si>
  <si>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</si>
  <si>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</si>
  <si>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</si>
  <si>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</si>
  <si>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</si>
  <si>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</si>
  <si>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</si>
  <si>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</si>
  <si>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</si>
  <si>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</si>
  <si>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</si>
  <si>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</si>
  <si>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</si>
  <si>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</si>
  <si>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</si>
  <si>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</si>
  <si>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</si>
  <si>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</si>
  <si>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</si>
  <si>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</si>
  <si>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</si>
  <si>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</si>
  <si>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</si>
  <si>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</si>
  <si>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</si>
  <si>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</si>
  <si>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</si>
  <si>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</si>
  <si>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</si>
  <si>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</si>
  <si>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</si>
  <si>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</si>
  <si>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</si>
  <si>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</si>
  <si>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</si>
  <si>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</si>
  <si>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</si>
  <si>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</si>
  <si>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</si>
  <si>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</si>
  <si>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</si>
  <si>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</si>
  <si>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</si>
  <si>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</si>
  <si>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</si>
  <si>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</si>
  <si>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</si>
  <si>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</si>
  <si>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</si>
  <si>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</si>
  <si>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</si>
  <si>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</si>
  <si>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</si>
  <si>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</si>
  <si>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</si>
  <si>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</si>
  <si>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</si>
  <si>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</si>
  <si>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</si>
  <si>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</si>
  <si>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</si>
  <si>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</si>
  <si>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</si>
  <si>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</si>
  <si>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</si>
  <si>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</si>
  <si>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</si>
  <si>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</si>
  <si>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</si>
  <si>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</si>
  <si>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</si>
  <si>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</si>
  <si>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</si>
  <si>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</si>
  <si>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</si>
  <si>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</si>
  <si>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</si>
  <si>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</si>
  <si>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</si>
  <si>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</si>
  <si>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</si>
  <si>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</si>
  <si>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</si>
  <si>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</si>
  <si>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</si>
  <si>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</si>
  <si>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</si>
  <si>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</si>
  <si>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</si>
  <si>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</si>
  <si>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</si>
  <si>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</si>
  <si>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</si>
  <si>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</si>
  <si>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</si>
  <si>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</si>
  <si>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</si>
  <si>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</si>
  <si>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</si>
  <si>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</si>
  <si>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</si>
  <si>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</si>
  <si>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</si>
  <si>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</si>
  <si>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</si>
  <si>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</si>
  <si>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</si>
  <si>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</si>
  <si>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</si>
  <si>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</si>
  <si>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</si>
  <si>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</si>
  <si>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</si>
  <si>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</si>
  <si>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</si>
  <si>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</si>
  <si>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</si>
  <si>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</si>
  <si>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</si>
  <si>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</si>
  <si>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</si>
  <si>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</si>
  <si>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</si>
  <si>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</si>
  <si>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</si>
  <si>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</si>
  <si>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</si>
  <si>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</si>
  <si>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</si>
  <si>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</si>
  <si>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</si>
  <si>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</si>
  <si>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</si>
  <si>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</si>
  <si>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</si>
  <si>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</si>
  <si>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</si>
  <si>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</si>
  <si>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</si>
  <si>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</si>
  <si>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</si>
  <si>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</si>
  <si>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</si>
  <si>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</si>
  <si>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</si>
  <si>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</si>
  <si>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</si>
  <si>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</si>
  <si>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</si>
  <si>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</si>
  <si>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</si>
  <si>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</si>
  <si>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</si>
  <si>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</si>
  <si>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</si>
  <si>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</si>
  <si>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</si>
  <si>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</si>
  <si>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</si>
  <si>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</si>
  <si>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</si>
  <si>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</si>
  <si>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</si>
  <si>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</si>
  <si>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</si>
  <si>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</si>
  <si>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</si>
  <si>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</si>
  <si>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</si>
  <si>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</si>
  <si>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</si>
  <si>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</si>
  <si>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</si>
  <si>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</si>
  <si>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</si>
  <si>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</si>
  <si>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</si>
  <si>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</si>
  <si>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</si>
  <si>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</si>
  <si>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</si>
  <si>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</si>
  <si>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</si>
  <si>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</si>
  <si>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</si>
  <si>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</si>
  <si>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</si>
  <si>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</si>
  <si>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</si>
  <si>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</si>
  <si>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</si>
  <si>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</si>
  <si>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</si>
  <si>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</si>
  <si>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</si>
  <si>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</si>
  <si>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</si>
  <si>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</si>
  <si>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</si>
  <si>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</si>
  <si>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</si>
  <si>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</si>
  <si>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</si>
  <si>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</si>
  <si>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</si>
  <si>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</si>
  <si>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</si>
  <si>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</si>
  <si>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</si>
  <si>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</si>
  <si>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</si>
  <si>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</si>
  <si>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</si>
  <si>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</si>
  <si>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</si>
  <si>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</si>
  <si>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</si>
  <si>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</si>
  <si>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</si>
  <si>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</si>
  <si>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</si>
  <si>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</si>
  <si>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</si>
  <si>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</si>
  <si>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</si>
  <si>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</si>
  <si>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</si>
  <si>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</si>
  <si>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</si>
  <si>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</si>
  <si>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</si>
  <si>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</si>
  <si>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</si>
  <si>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</si>
  <si>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</si>
  <si>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</si>
  <si>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</si>
  <si>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</si>
  <si>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</si>
  <si>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</si>
  <si>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</si>
  <si>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</si>
  <si>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</si>
  <si>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</si>
  <si>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</si>
  <si>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</si>
  <si>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</si>
  <si>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</si>
  <si>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</si>
  <si>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</si>
  <si>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</si>
  <si>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</si>
  <si>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</si>
  <si>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</si>
  <si>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</si>
  <si>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</si>
  <si>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</si>
  <si>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</si>
  <si>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</si>
  <si>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</si>
  <si>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</si>
  <si>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</si>
  <si>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</si>
  <si>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</si>
  <si>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</si>
  <si>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</si>
  <si>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</si>
  <si>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</si>
  <si>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</si>
  <si>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</si>
  <si>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</si>
  <si>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</si>
  <si>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</si>
  <si>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</si>
  <si>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</si>
  <si>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</si>
  <si>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</si>
  <si>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</si>
  <si>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</si>
  <si>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</si>
  <si>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</si>
  <si>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</si>
  <si>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</si>
  <si>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</si>
  <si>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</si>
  <si>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</si>
  <si>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</si>
  <si>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</si>
  <si>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</si>
  <si>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</si>
  <si>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</si>
  <si>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</si>
  <si>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</si>
  <si>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</si>
  <si>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</si>
  <si>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</si>
  <si>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</si>
  <si>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</si>
  <si>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</si>
  <si>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</si>
  <si>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</si>
  <si>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</si>
  <si>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</si>
  <si>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</si>
  <si>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</si>
  <si>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</si>
  <si>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</si>
  <si>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</si>
  <si>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</si>
  <si>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</si>
  <si>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</si>
  <si>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</si>
  <si>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</si>
  <si>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</si>
  <si>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</si>
  <si>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</si>
  <si>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</si>
  <si>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</si>
  <si>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</si>
  <si>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</si>
  <si>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</si>
  <si>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</si>
  <si>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</si>
  <si>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</si>
  <si>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</si>
  <si>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</si>
  <si>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</si>
  <si>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</si>
  <si>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</si>
  <si>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</si>
  <si>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</si>
  <si>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</si>
  <si>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</si>
  <si>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</si>
  <si>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</si>
  <si>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</si>
  <si>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</si>
  <si>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</si>
  <si>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</si>
  <si>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</si>
  <si>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</si>
  <si>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</si>
  <si>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</si>
  <si>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</si>
  <si>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</si>
  <si>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</si>
  <si>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</si>
  <si>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</si>
  <si>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</si>
  <si>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</si>
  <si>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</si>
  <si>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</si>
  <si>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</si>
  <si>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</si>
  <si>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</si>
  <si>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</si>
  <si>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</si>
  <si>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</si>
  <si>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</si>
  <si>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</si>
  <si>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</si>
  <si>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</si>
  <si>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</si>
  <si>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</si>
  <si>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</si>
  <si>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</si>
  <si>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</si>
  <si>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</si>
  <si>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</si>
  <si>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</si>
  <si>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</si>
  <si>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</si>
  <si>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</si>
  <si>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</si>
  <si>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</si>
  <si>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</si>
  <si>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</si>
  <si>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</si>
  <si>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</si>
  <si>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</si>
  <si>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</si>
  <si>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</si>
  <si>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</si>
  <si>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</si>
  <si>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</si>
  <si>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</si>
  <si>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</si>
  <si>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</si>
  <si>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</si>
  <si>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</si>
  <si>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</si>
  <si>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</si>
  <si>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</si>
  <si>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</si>
  <si>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</si>
  <si>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</si>
  <si>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</si>
  <si>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</si>
  <si>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</si>
  <si>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</si>
  <si>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</si>
  <si>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</si>
  <si>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</si>
  <si>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</si>
  <si>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</si>
  <si>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</si>
  <si>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</si>
  <si>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</si>
  <si>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</si>
  <si>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</si>
  <si>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</si>
  <si>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</si>
  <si>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</si>
  <si>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</si>
  <si>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</si>
  <si>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</si>
  <si>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</si>
  <si>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</si>
  <si>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</si>
  <si>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</si>
  <si>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</si>
  <si>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</si>
  <si>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</si>
  <si>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</si>
  <si>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</si>
  <si>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</si>
  <si>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</si>
  <si>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</si>
  <si>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</si>
  <si>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</si>
  <si>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</si>
  <si>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</si>
  <si>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</si>
  <si>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</si>
  <si>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</si>
  <si>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</si>
  <si>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</si>
  <si>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</si>
  <si>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</si>
  <si>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</si>
  <si>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</si>
  <si>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</si>
  <si>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</si>
  <si>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</si>
  <si>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</si>
  <si>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</si>
  <si>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</si>
  <si>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</si>
  <si>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</si>
  <si>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</si>
  <si>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</si>
  <si>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</si>
  <si>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</si>
  <si>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</si>
  <si>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</si>
  <si>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</si>
  <si>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</si>
  <si>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</si>
  <si>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</si>
  <si>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</si>
  <si>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</si>
  <si>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</si>
  <si>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</si>
  <si>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</si>
  <si>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</si>
  <si>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</si>
  <si>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</si>
  <si>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</si>
  <si>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</si>
  <si>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</si>
  <si>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</si>
  <si>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</si>
  <si>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</si>
  <si>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</si>
  <si>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</si>
  <si>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</si>
  <si>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</si>
  <si>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</si>
  <si>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</si>
  <si>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</si>
  <si>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</si>
  <si>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</si>
  <si>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</si>
  <si>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</si>
  <si>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</si>
  <si>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</si>
  <si>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</si>
  <si>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</si>
  <si>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</si>
  <si>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</si>
  <si>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</si>
  <si>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</si>
  <si>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</si>
  <si>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</si>
  <si>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</si>
  <si>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</si>
  <si>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</si>
  <si>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</si>
  <si>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</si>
  <si>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</si>
  <si>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</si>
  <si>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</si>
  <si>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</si>
  <si>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</si>
  <si>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</si>
  <si>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</si>
  <si>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</si>
  <si>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</si>
  <si>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</si>
  <si>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</si>
  <si>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</si>
  <si>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</si>
  <si>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</si>
  <si>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</si>
  <si>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</si>
  <si>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</si>
  <si>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</si>
  <si>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</si>
  <si>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</si>
  <si>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</si>
  <si>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</si>
  <si>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</si>
  <si>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</si>
  <si>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</si>
  <si>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</si>
  <si>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</si>
  <si>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</si>
  <si>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</si>
  <si>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</si>
  <si>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</si>
  <si>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</si>
  <si>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</si>
  <si>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</si>
  <si>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</si>
  <si>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</si>
  <si>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</si>
  <si>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</si>
  <si>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</si>
  <si>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</si>
  <si>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</si>
  <si>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</si>
  <si>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</si>
  <si>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</si>
  <si>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</si>
  <si>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</si>
  <si>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</si>
  <si>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</si>
  <si>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</si>
  <si>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</si>
  <si>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</si>
  <si>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</si>
  <si>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</si>
  <si>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</si>
  <si>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</si>
  <si>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</si>
  <si>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</si>
  <si>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</si>
  <si>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</si>
  <si>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</si>
  <si>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</si>
  <si>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</si>
  <si>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</si>
  <si>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</si>
  <si>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</si>
  <si>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</si>
  <si>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</si>
  <si>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</si>
  <si>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</si>
  <si>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</si>
  <si>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</si>
  <si>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</si>
  <si>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</si>
  <si>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</si>
  <si>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</si>
  <si>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</si>
  <si>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</si>
  <si>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</si>
  <si>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</si>
  <si>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</si>
  <si>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</si>
  <si>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</si>
  <si>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</si>
  <si>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</si>
  <si>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</si>
  <si>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</si>
  <si>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</si>
  <si>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</si>
  <si>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</si>
  <si>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</si>
  <si>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</si>
  <si>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</si>
  <si>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</si>
  <si>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</si>
  <si>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</si>
  <si>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</si>
  <si>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</si>
  <si>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</si>
  <si>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</si>
  <si>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</si>
  <si>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</si>
  <si>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</si>
  <si>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</si>
  <si>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</si>
  <si>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</si>
  <si>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</si>
  <si>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</si>
  <si>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</si>
  <si>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</si>
  <si>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</si>
  <si>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</si>
  <si>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</si>
  <si>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</si>
  <si>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</si>
  <si>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</si>
  <si>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</si>
  <si>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</si>
  <si>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</si>
  <si>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</si>
  <si>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</si>
  <si>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</si>
  <si>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</si>
  <si>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</si>
  <si>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</si>
  <si>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</si>
  <si>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</si>
  <si>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</si>
  <si>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</si>
  <si>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</si>
  <si>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</si>
  <si>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</si>
  <si>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</si>
  <si>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</si>
  <si>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</si>
  <si>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</si>
  <si>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</si>
  <si>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</si>
  <si>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</si>
  <si>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</si>
  <si>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</si>
  <si>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</si>
  <si>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</si>
  <si>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</si>
  <si>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</si>
  <si>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</si>
  <si>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</si>
  <si>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</si>
  <si>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</si>
  <si>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</si>
  <si>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</si>
  <si>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</si>
  <si>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</si>
  <si>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</si>
  <si>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</si>
  <si>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</si>
  <si>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</si>
  <si>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</si>
  <si>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</si>
  <si>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</si>
  <si>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</si>
  <si>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</si>
  <si>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</si>
  <si>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</si>
  <si>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</si>
  <si>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</si>
  <si>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</si>
  <si>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</si>
  <si>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</si>
  <si>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</si>
  <si>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</si>
  <si>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</si>
  <si>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</si>
  <si>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</si>
  <si>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</si>
  <si>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</si>
  <si>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</si>
  <si>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</si>
  <si>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</si>
  <si>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</si>
  <si>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</si>
  <si>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</si>
  <si>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</si>
  <si>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</si>
  <si>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</si>
  <si>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</si>
  <si>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</si>
  <si>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</si>
  <si>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</si>
  <si>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</si>
  <si>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</si>
  <si>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</si>
  <si>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</si>
  <si>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</si>
  <si>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</si>
  <si>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</si>
  <si>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</si>
  <si>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</si>
  <si>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</si>
  <si>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</si>
  <si>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</si>
  <si>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</si>
  <si>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</si>
  <si>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</si>
  <si>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</si>
  <si>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</si>
  <si>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</si>
  <si>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</si>
  <si>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</si>
  <si>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</si>
  <si>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</si>
  <si>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</si>
  <si>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</si>
  <si>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</si>
  <si>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</si>
  <si>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</si>
  <si>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</si>
  <si>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</si>
  <si>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</si>
  <si>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</si>
  <si>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</si>
  <si>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</si>
  <si>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</si>
  <si>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</si>
  <si>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</si>
  <si>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</si>
  <si>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</si>
  <si>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</si>
  <si>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</si>
  <si>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</si>
  <si>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</si>
  <si>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</si>
  <si>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</si>
  <si>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</si>
  <si>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</si>
  <si>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</si>
  <si>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</si>
  <si>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</si>
  <si>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</si>
  <si>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</si>
  <si>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</si>
  <si>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</si>
  <si>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</si>
  <si>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</si>
  <si>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</si>
  <si>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</si>
  <si>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</si>
  <si>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</si>
  <si>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</si>
  <si>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</si>
  <si>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</si>
  <si>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</si>
  <si>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</si>
  <si>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</si>
  <si>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</si>
  <si>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</si>
  <si>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</si>
  <si>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</si>
  <si>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</si>
  <si>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</si>
  <si>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</si>
  <si>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</si>
  <si>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</si>
  <si>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</si>
  <si>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</si>
  <si>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</si>
  <si>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</si>
  <si>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</si>
  <si>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</si>
  <si>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</si>
  <si>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</si>
  <si>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</si>
  <si>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</si>
  <si>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</si>
  <si>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</si>
  <si>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</si>
  <si>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</si>
  <si>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</si>
  <si>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</si>
  <si>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</si>
  <si>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</si>
  <si>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</si>
  <si>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</si>
  <si>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</si>
  <si>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</si>
  <si>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</si>
  <si>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</si>
  <si>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</si>
  <si>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</si>
  <si>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</si>
  <si>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</si>
  <si>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</si>
  <si>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</si>
  <si>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</si>
  <si>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</si>
  <si>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</si>
  <si>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</si>
  <si>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</si>
  <si>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</si>
  <si>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</si>
  <si>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</si>
  <si>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</si>
  <si>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</si>
  <si>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</si>
  <si>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</si>
  <si>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</si>
  <si>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</si>
  <si>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</si>
  <si>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</si>
  <si>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</si>
  <si>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</si>
  <si>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</si>
  <si>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</si>
  <si>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</si>
  <si>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</si>
  <si>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</si>
  <si>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</si>
  <si>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</si>
  <si>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</si>
  <si>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</si>
  <si>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</si>
  <si>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</si>
  <si>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</si>
  <si>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</si>
  <si>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</si>
  <si>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</si>
  <si>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</si>
  <si>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</si>
  <si>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</si>
  <si>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</si>
  <si>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</si>
  <si>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</si>
  <si>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</si>
  <si>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</si>
  <si>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</si>
  <si>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</si>
  <si>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</si>
  <si>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</si>
  <si>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</si>
  <si>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</si>
  <si>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</si>
  <si>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</si>
  <si>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</si>
  <si>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</si>
  <si>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</si>
  <si>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</si>
  <si>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</si>
  <si>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</si>
  <si>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</si>
  <si>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</si>
  <si>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</si>
  <si>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</si>
  <si>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</si>
  <si>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</si>
  <si>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</si>
  <si>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</si>
  <si>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</si>
  <si>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</si>
  <si>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</si>
  <si>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</si>
  <si>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</si>
  <si>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</si>
  <si>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</si>
  <si>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</si>
  <si>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</si>
  <si>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</si>
  <si>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</si>
  <si>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</si>
  <si>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</si>
  <si>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</si>
  <si>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</si>
  <si>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</si>
  <si>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</si>
  <si>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</si>
  <si>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</si>
  <si>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</si>
  <si>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</si>
  <si>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</si>
  <si>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</si>
  <si>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</si>
  <si>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</si>
  <si>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</si>
  <si>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</si>
  <si>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</si>
  <si>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</si>
  <si>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</si>
  <si>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</si>
  <si>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</si>
  <si>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</si>
  <si>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</si>
  <si>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</si>
  <si>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</si>
  <si>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</si>
  <si>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</si>
  <si>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</si>
  <si>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</si>
  <si>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</si>
  <si>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</si>
  <si>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</si>
  <si>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</si>
  <si>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</si>
  <si>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</si>
  <si>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</si>
  <si>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</si>
  <si>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</si>
  <si>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</si>
  <si>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</si>
  <si>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</si>
  <si>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</si>
  <si>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</si>
  <si>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</si>
  <si>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</si>
  <si>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</si>
  <si>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</si>
  <si>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</si>
  <si>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</si>
  <si>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</si>
  <si>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</si>
  <si>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</si>
  <si>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</si>
  <si>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</si>
  <si>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</si>
  <si>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</si>
  <si>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</si>
  <si>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</si>
  <si>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</si>
  <si>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</si>
  <si>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</si>
  <si>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</si>
  <si>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</si>
  <si>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</si>
  <si>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</si>
  <si>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</si>
  <si>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</si>
  <si>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</si>
  <si>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</si>
  <si>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</si>
  <si>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</si>
  <si>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</si>
  <si>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</si>
  <si>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</si>
  <si>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</si>
  <si>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</si>
  <si>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</si>
  <si>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</si>
  <si>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</si>
  <si>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</si>
  <si>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</si>
  <si>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</si>
  <si>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</si>
  <si>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</si>
  <si>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</si>
  <si>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</si>
  <si>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</si>
  <si>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</si>
  <si>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</si>
  <si>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</si>
  <si>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</si>
  <si>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</si>
  <si>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</si>
  <si>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</si>
  <si>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</si>
  <si>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</si>
  <si>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</si>
  <si>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</si>
  <si>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</si>
  <si>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</si>
  <si>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</si>
  <si>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</si>
  <si>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</si>
  <si>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</si>
  <si>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</si>
  <si>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</si>
  <si>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</si>
  <si>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</si>
  <si>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</si>
  <si>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</si>
  <si>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</si>
  <si>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</si>
  <si>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</si>
  <si>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</si>
  <si>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</si>
  <si>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</si>
  <si>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</si>
  <si>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</si>
  <si>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</si>
  <si>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</si>
  <si>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</si>
  <si>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</si>
  <si>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</si>
  <si>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</si>
  <si>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</si>
  <si>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</si>
  <si>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</si>
  <si>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</si>
  <si>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</si>
  <si>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</si>
  <si>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</si>
  <si>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</si>
  <si>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</si>
  <si>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</si>
  <si>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</si>
  <si>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</si>
  <si>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</si>
  <si>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</si>
  <si>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</si>
  <si>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</si>
  <si>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</si>
  <si>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</si>
  <si>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</si>
  <si>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</si>
  <si>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</si>
  <si>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</si>
  <si>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</si>
  <si>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</si>
  <si>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</si>
  <si>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</si>
  <si>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</si>
  <si>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</si>
  <si>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</si>
  <si>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</si>
  <si>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</si>
  <si>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</si>
  <si>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</si>
  <si>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</si>
  <si>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</si>
  <si>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</si>
  <si>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</si>
  <si>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</si>
  <si>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</si>
  <si>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</si>
  <si>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</si>
  <si>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</si>
  <si>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</si>
  <si>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</si>
  <si>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</si>
  <si>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</si>
  <si>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</si>
  <si>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</si>
  <si>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</si>
  <si>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</si>
  <si>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</si>
  <si>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</si>
  <si>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</si>
  <si>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</si>
  <si>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</si>
  <si>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</si>
  <si>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</si>
  <si>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</si>
  <si>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</si>
  <si>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</si>
  <si>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</si>
  <si>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</si>
  <si>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</si>
  <si>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</si>
  <si>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</si>
  <si>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</si>
  <si>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</si>
  <si>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</si>
  <si>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</si>
  <si>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</si>
  <si>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</si>
  <si>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</si>
  <si>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</si>
  <si>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</si>
  <si>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</si>
  <si>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</si>
  <si>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</si>
  <si>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</si>
  <si>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</si>
  <si>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</si>
  <si>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</si>
  <si>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</si>
  <si>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</si>
  <si>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</si>
  <si>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</si>
  <si>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</si>
  <si>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</si>
  <si>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</si>
  <si>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</si>
  <si>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</si>
  <si>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</si>
  <si>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</si>
  <si>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</si>
  <si>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</si>
  <si>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</si>
  <si>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</si>
  <si>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</si>
  <si>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</si>
  <si>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</si>
  <si>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</si>
  <si>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</si>
  <si>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</si>
  <si>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</si>
  <si>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</si>
  <si>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</si>
  <si>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</si>
  <si>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</si>
  <si>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</si>
  <si>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</si>
  <si>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</si>
  <si>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</si>
  <si>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</si>
  <si>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</si>
  <si>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</si>
  <si>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</si>
  <si>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</si>
  <si>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</si>
  <si>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</si>
  <si>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</si>
  <si>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</si>
  <si>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</si>
  <si>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</si>
  <si>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</si>
  <si>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</si>
  <si>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</si>
  <si>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</si>
  <si>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</si>
  <si>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</si>
  <si>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</si>
  <si>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</si>
  <si>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</si>
  <si>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</si>
  <si>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</si>
  <si>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</si>
  <si>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</si>
  <si>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</si>
  <si>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</si>
  <si>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</si>
  <si>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</si>
  <si>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</si>
  <si>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</si>
  <si>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</si>
  <si>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</si>
  <si>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</si>
  <si>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</si>
  <si>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</si>
  <si>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</si>
  <si>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</si>
  <si>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</si>
  <si>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</si>
  <si>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</si>
  <si>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</si>
  <si>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</si>
  <si>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</si>
  <si>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</si>
  <si>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</si>
  <si>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</si>
  <si>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</si>
  <si>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</si>
  <si>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</si>
  <si>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</si>
  <si>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</si>
  <si>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</si>
  <si>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</si>
  <si>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</si>
  <si>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</si>
  <si>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</si>
  <si>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</si>
  <si>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</si>
  <si>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</si>
  <si>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</si>
  <si>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</si>
  <si>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</si>
  <si>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</si>
  <si>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</si>
  <si>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</si>
  <si>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</si>
  <si>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</si>
  <si>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</si>
  <si>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</si>
  <si>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</si>
  <si>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</si>
  <si>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</si>
  <si>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</si>
  <si>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</si>
  <si>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</si>
  <si>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</si>
  <si>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</si>
  <si>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</si>
  <si>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</si>
  <si>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</si>
  <si>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</si>
  <si>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</si>
  <si>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</si>
  <si>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</si>
  <si>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</si>
  <si>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</si>
  <si>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</si>
  <si>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</si>
  <si>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</si>
  <si>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</si>
  <si>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</si>
  <si>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</si>
  <si>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</si>
  <si>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</si>
  <si>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</si>
  <si>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</si>
  <si>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</si>
  <si>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</si>
  <si>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</si>
  <si>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</si>
  <si>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</si>
  <si>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</si>
  <si>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</si>
  <si>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</si>
  <si>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</si>
  <si>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</si>
  <si>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</si>
  <si>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</si>
  <si>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</si>
  <si>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</si>
  <si>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</si>
  <si>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</si>
  <si>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</si>
  <si>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</si>
  <si>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</si>
  <si>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</si>
  <si>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</si>
  <si>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</si>
  <si>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</si>
  <si>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</si>
  <si>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</si>
  <si>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</si>
  <si>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</si>
  <si>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</si>
  <si>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</si>
  <si>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</si>
  <si>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</si>
  <si>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</si>
  <si>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</si>
  <si>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</si>
  <si>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</si>
  <si>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</si>
  <si>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</si>
  <si>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</si>
  <si>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</si>
  <si>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</si>
  <si>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</si>
  <si>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</si>
  <si>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</si>
  <si>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</si>
  <si>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</si>
  <si>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</si>
  <si>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</si>
  <si>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</si>
  <si>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</si>
  <si>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</si>
  <si>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</si>
  <si>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</si>
  <si>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</si>
  <si>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</si>
  <si>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</si>
  <si>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</si>
  <si>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</si>
  <si>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</si>
  <si>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</si>
  <si>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</si>
  <si>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</si>
  <si>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</si>
  <si>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</si>
  <si>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</si>
  <si>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</si>
  <si>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</si>
  <si>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</si>
  <si>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</si>
  <si>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</si>
  <si>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</si>
  <si>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</si>
  <si>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</si>
  <si>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</si>
  <si>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</si>
  <si>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</si>
  <si>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</si>
  <si>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</si>
  <si>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</si>
  <si>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</si>
  <si>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</si>
  <si>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</si>
  <si>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</si>
  <si>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</si>
  <si>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</si>
  <si>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</si>
  <si>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</si>
  <si>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</si>
  <si>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</si>
  <si>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</si>
  <si>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</si>
  <si>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</si>
  <si>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</si>
  <si>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</si>
  <si>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</si>
  <si>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</si>
  <si>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</si>
  <si>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</si>
  <si>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</si>
  <si>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</si>
  <si>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</si>
  <si>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</si>
  <si>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</si>
  <si>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</si>
  <si>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</si>
  <si>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</si>
  <si>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</si>
  <si>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</si>
  <si>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</si>
  <si>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</si>
  <si>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</si>
  <si>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</si>
  <si>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</si>
  <si>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</si>
  <si>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</si>
  <si>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</si>
  <si>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</si>
  <si>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</si>
  <si>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</si>
  <si>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</si>
  <si>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</si>
  <si>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</si>
  <si>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</si>
  <si>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</si>
  <si>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</si>
  <si>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</si>
  <si>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</si>
  <si>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</si>
  <si>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</si>
  <si>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</si>
  <si>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</si>
  <si>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</si>
  <si>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</si>
  <si>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</si>
  <si>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</si>
  <si>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</si>
  <si>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</si>
  <si>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</si>
  <si>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</si>
  <si>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</si>
  <si>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</si>
  <si>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</si>
  <si>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</si>
  <si>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</si>
  <si>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</si>
  <si>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</si>
  <si>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</si>
  <si>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</si>
  <si>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</si>
  <si>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</si>
  <si>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</si>
  <si>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</si>
  <si>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</si>
  <si>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</si>
  <si>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</si>
  <si>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</si>
  <si>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</si>
  <si>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</si>
  <si>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</si>
  <si>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</si>
  <si>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</si>
  <si>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</si>
  <si>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</si>
  <si>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</si>
  <si>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</si>
  <si>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</si>
  <si>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</si>
  <si>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</si>
  <si>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</si>
  <si>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</si>
  <si>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</si>
  <si>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</si>
  <si>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</si>
  <si>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</si>
  <si>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</si>
  <si>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</si>
  <si>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</si>
  <si>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</si>
  <si>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</si>
  <si>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</si>
  <si>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</si>
  <si>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</si>
  <si>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</si>
  <si>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</si>
  <si>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</si>
  <si>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</si>
  <si>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</si>
  <si>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</si>
  <si>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</si>
  <si>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</si>
  <si>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</si>
  <si>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</si>
  <si>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</si>
  <si>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</si>
  <si>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</si>
  <si>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</si>
  <si>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</si>
  <si>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</si>
  <si>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</si>
  <si>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</si>
  <si>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</si>
  <si>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</si>
  <si>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</si>
  <si>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</si>
  <si>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</si>
  <si>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</si>
  <si>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</si>
  <si>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</si>
  <si>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</si>
  <si>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</si>
  <si>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</si>
  <si>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</si>
  <si>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</si>
  <si>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</si>
  <si>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</si>
  <si>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</si>
  <si>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</si>
  <si>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</si>
  <si>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</si>
  <si>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</si>
  <si>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</si>
  <si>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</si>
  <si>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</si>
  <si>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</si>
  <si>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</si>
  <si>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</si>
  <si>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</si>
  <si>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</si>
  <si>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</si>
  <si>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</si>
  <si>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</si>
  <si>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</si>
  <si>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</si>
  <si>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</si>
  <si>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</si>
  <si>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</si>
  <si>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</si>
  <si>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</si>
  <si>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</si>
  <si>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</si>
  <si>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</si>
  <si>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</si>
  <si>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</si>
  <si>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</si>
  <si>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</si>
  <si>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</si>
  <si>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</si>
  <si>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</si>
  <si>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</si>
  <si>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</si>
  <si>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</si>
  <si>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</si>
  <si>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</si>
  <si>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</si>
  <si>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</si>
  <si>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</si>
  <si>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</si>
  <si>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</si>
  <si>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</si>
  <si>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</si>
  <si>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</si>
  <si>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</si>
  <si>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</si>
  <si>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</si>
  <si>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</si>
  <si>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</si>
  <si>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</si>
  <si>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</si>
  <si>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</si>
  <si>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</si>
  <si>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</si>
  <si>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</si>
  <si>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</si>
  <si>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</si>
  <si>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</si>
  <si>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</si>
  <si>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</si>
  <si>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</si>
  <si>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</si>
  <si>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</si>
  <si>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</si>
  <si>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</si>
  <si>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</si>
  <si>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</si>
  <si>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</si>
  <si>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</si>
  <si>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</si>
  <si>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</si>
  <si>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</si>
  <si>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</si>
  <si>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</si>
  <si>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</si>
  <si>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</si>
  <si>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</si>
  <si>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</si>
  <si>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</si>
  <si>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</si>
  <si>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</si>
  <si>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</si>
  <si>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</si>
  <si>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</si>
  <si>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</si>
  <si>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</si>
  <si>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</si>
  <si>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</si>
  <si>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</si>
  <si>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</si>
  <si>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</si>
  <si>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</si>
  <si>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</si>
  <si>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</si>
  <si>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</si>
  <si>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</si>
  <si>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</si>
  <si>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</si>
  <si>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</si>
  <si>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</si>
  <si>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</si>
  <si>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</si>
  <si>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</si>
  <si>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</si>
  <si>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</si>
  <si>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</si>
  <si>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</si>
  <si>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</si>
  <si>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</si>
  <si>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</si>
  <si>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</si>
  <si>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</si>
  <si>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</si>
  <si>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</si>
  <si>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</si>
  <si>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</si>
  <si>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</si>
  <si>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</si>
  <si>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</si>
  <si>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</si>
  <si>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</si>
  <si>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</si>
  <si>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</si>
  <si>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</si>
  <si>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</si>
  <si>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</si>
  <si>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</si>
  <si>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</si>
  <si>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</si>
  <si>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</si>
  <si>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</si>
  <si>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</si>
  <si>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</si>
  <si>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</si>
  <si>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</si>
  <si>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</si>
  <si>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</si>
  <si>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</si>
  <si>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</si>
  <si>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</si>
  <si>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</si>
  <si>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</si>
  <si>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</si>
  <si>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</si>
  <si>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</si>
  <si>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</si>
  <si>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</si>
  <si>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</si>
  <si>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</si>
  <si>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</si>
  <si>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</si>
  <si>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</si>
  <si>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</si>
  <si>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</si>
  <si>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</si>
  <si>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</si>
  <si>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</si>
  <si>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</si>
  <si>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</si>
  <si>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</si>
  <si>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</si>
  <si>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</si>
  <si>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</si>
  <si>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</si>
  <si>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</si>
  <si>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</si>
  <si>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</si>
  <si>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</si>
  <si>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</si>
  <si>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</si>
  <si>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</si>
  <si>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</si>
  <si>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</si>
  <si>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</si>
  <si>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</si>
  <si>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</si>
  <si>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</si>
  <si>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</si>
  <si>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</si>
  <si>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</si>
  <si>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</si>
  <si>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</si>
  <si>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</si>
  <si>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</si>
  <si>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</si>
  <si>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</si>
  <si>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</si>
  <si>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</si>
  <si>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</si>
  <si>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</si>
  <si>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</si>
  <si>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</si>
  <si>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</si>
  <si>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</si>
  <si>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</si>
  <si>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</si>
  <si>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</si>
  <si>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</si>
  <si>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</si>
  <si>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</si>
  <si>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</si>
  <si>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</si>
  <si>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</si>
  <si>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</si>
  <si>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</si>
  <si>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</si>
  <si>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</si>
  <si>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</si>
  <si>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</si>
  <si>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</si>
  <si>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</si>
  <si>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</si>
  <si>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</si>
  <si>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</si>
  <si>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</si>
  <si>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</si>
  <si>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</si>
  <si>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</si>
  <si>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</si>
  <si>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</si>
  <si>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</si>
  <si>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</si>
  <si>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</si>
  <si>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</si>
  <si>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</si>
  <si>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</si>
  <si>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</si>
  <si>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</si>
  <si>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</si>
  <si>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</si>
  <si>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</si>
  <si>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</si>
  <si>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</si>
  <si>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</si>
  <si>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</si>
  <si>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</si>
  <si>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</si>
  <si>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</si>
  <si>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</si>
  <si>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</si>
  <si>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</si>
  <si>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</si>
  <si>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</si>
  <si>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</si>
  <si>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</si>
  <si>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</si>
  <si>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</si>
  <si>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</si>
  <si>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</si>
  <si>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</si>
  <si>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</si>
  <si>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</si>
  <si>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</si>
  <si>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</si>
  <si>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</si>
  <si>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</si>
  <si>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</si>
  <si>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</si>
  <si>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</si>
  <si>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</si>
  <si>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</si>
  <si>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</si>
  <si>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</si>
  <si>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</si>
  <si>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</si>
  <si>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</si>
  <si>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</si>
  <si>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</si>
  <si>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</si>
  <si>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</si>
  <si>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</si>
  <si>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</si>
  <si>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</si>
  <si>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</si>
  <si>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</si>
  <si>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</si>
  <si>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</si>
  <si>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</si>
  <si>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</si>
  <si>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</si>
  <si>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</si>
  <si>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</si>
  <si>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</si>
  <si>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</si>
  <si>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</si>
  <si>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</si>
  <si>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</si>
  <si>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</si>
  <si>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</si>
  <si>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</si>
  <si>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</si>
  <si>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</si>
  <si>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</si>
  <si>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</si>
  <si>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</si>
  <si>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</si>
  <si>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</si>
  <si>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</si>
  <si>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</si>
  <si>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</si>
  <si>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</si>
  <si>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</si>
  <si>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</si>
  <si>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</si>
  <si>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</si>
  <si>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</si>
  <si>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</si>
  <si>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</si>
  <si>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</si>
  <si>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</si>
  <si>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</si>
  <si>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</si>
  <si>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</si>
  <si>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</si>
  <si>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</si>
  <si>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</si>
  <si>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</si>
  <si>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</si>
  <si>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</si>
  <si>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</si>
  <si>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</si>
  <si>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</si>
  <si>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</si>
  <si>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</si>
  <si>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</si>
  <si>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</si>
  <si>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</si>
  <si>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</si>
  <si>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</si>
  <si>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</si>
  <si>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</si>
  <si>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</si>
  <si>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</si>
  <si>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</si>
  <si>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</si>
  <si>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</si>
  <si>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</si>
  <si>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</si>
  <si>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</si>
  <si>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</si>
  <si>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</si>
  <si>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</si>
  <si>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</si>
  <si>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</si>
  <si>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</si>
  <si>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</si>
  <si>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</si>
  <si>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</si>
  <si>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</si>
  <si>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</si>
  <si>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</si>
  <si>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</si>
  <si>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</si>
  <si>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</si>
  <si>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</si>
  <si>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</si>
  <si>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</si>
  <si>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</si>
  <si>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</si>
  <si>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</si>
  <si>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</si>
  <si>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</si>
  <si>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</si>
  <si>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</si>
  <si>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</si>
  <si>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</si>
  <si>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</si>
  <si>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</si>
  <si>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</si>
  <si>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</si>
  <si>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</si>
  <si>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</si>
  <si>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</si>
  <si>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</si>
  <si>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</si>
  <si>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</si>
  <si>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</si>
  <si>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</si>
  <si>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</si>
  <si>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</si>
  <si>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</si>
  <si>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</si>
  <si>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</si>
  <si>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</si>
  <si>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</si>
  <si>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</si>
  <si>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</si>
  <si>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</si>
  <si>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</si>
  <si>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</si>
  <si>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</si>
  <si>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</si>
  <si>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</si>
  <si>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</si>
  <si>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</si>
  <si>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</si>
  <si>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</si>
  <si>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</si>
  <si>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</si>
  <si>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</si>
  <si>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</si>
  <si>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</si>
  <si>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</si>
  <si>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</si>
  <si>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</si>
  <si>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</si>
  <si>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</si>
  <si>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</si>
  <si>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</si>
  <si>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</si>
  <si>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</si>
  <si>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</si>
  <si>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</si>
  <si>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</si>
  <si>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</si>
  <si>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</si>
  <si>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</si>
  <si>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</si>
  <si>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</si>
  <si>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</si>
  <si>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</si>
  <si>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</si>
  <si>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</si>
  <si>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</si>
  <si>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</si>
  <si>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</si>
  <si>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</si>
  <si>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</si>
  <si>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</si>
  <si>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</si>
  <si>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</si>
  <si>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</si>
  <si>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</si>
  <si>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</si>
  <si>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</si>
  <si>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</si>
  <si>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</si>
  <si>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</si>
  <si>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</si>
  <si>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</si>
  <si>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</si>
  <si>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</si>
  <si>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</si>
  <si>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</si>
  <si>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</si>
  <si>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</si>
  <si>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</si>
  <si>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</si>
  <si>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</si>
  <si>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</si>
  <si>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</si>
  <si>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</si>
  <si>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</si>
  <si>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</si>
  <si>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</si>
  <si>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</si>
  <si>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</si>
  <si>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</si>
  <si>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</si>
  <si>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</si>
  <si>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</si>
  <si>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</si>
  <si>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</si>
  <si>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</si>
  <si>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</si>
  <si>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</si>
  <si>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</si>
  <si>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</si>
  <si>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</si>
  <si>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</si>
  <si>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</si>
  <si>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</si>
  <si>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</si>
  <si>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</si>
  <si>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</si>
  <si>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</si>
  <si>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</si>
  <si>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</si>
  <si>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</si>
  <si>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</si>
  <si>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</si>
  <si>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</si>
  <si>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</si>
  <si>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</si>
  <si>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</si>
  <si>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</si>
  <si>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</si>
  <si>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</si>
  <si>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</si>
  <si>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</si>
  <si>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</si>
  <si>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</si>
  <si>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</si>
  <si>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</si>
  <si>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</si>
  <si>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</si>
  <si>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</si>
  <si>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</si>
  <si>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</si>
  <si>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</si>
  <si>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</si>
  <si>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</si>
  <si>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</si>
  <si>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</si>
  <si>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</si>
  <si>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</si>
  <si>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</si>
  <si>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</si>
  <si>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</si>
  <si>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</si>
  <si>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</si>
  <si>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</si>
  <si>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</si>
  <si>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</si>
  <si>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</si>
  <si>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</si>
  <si>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</si>
  <si>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</si>
  <si>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</si>
  <si>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</si>
  <si>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</si>
  <si>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</si>
  <si>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</si>
  <si>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</si>
  <si>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</si>
  <si>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</si>
  <si>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</si>
  <si>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</si>
  <si>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</si>
  <si>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</si>
  <si>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</si>
  <si>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</si>
  <si>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</si>
  <si>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</si>
  <si>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</si>
  <si>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</si>
  <si>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</si>
  <si>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</si>
  <si>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</si>
  <si>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</si>
  <si>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</si>
  <si>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</si>
  <si>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</si>
  <si>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</si>
  <si>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</si>
  <si>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</si>
  <si>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</si>
  <si>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</si>
  <si>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</si>
  <si>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</si>
  <si>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</si>
  <si>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</si>
  <si>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</si>
  <si>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</si>
  <si>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</si>
  <si>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</si>
  <si>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</si>
  <si>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</si>
  <si>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</si>
  <si>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</si>
  <si>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</si>
  <si>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</si>
  <si>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</si>
  <si>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</si>
  <si>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</si>
  <si>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</si>
  <si>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</si>
  <si>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</si>
  <si>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</si>
  <si>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</si>
  <si>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</si>
  <si>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</si>
  <si>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</si>
  <si>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</si>
  <si>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</si>
  <si>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</si>
  <si>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</si>
  <si>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</si>
  <si>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</si>
  <si>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</si>
  <si>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</si>
  <si>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</si>
  <si>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</si>
  <si>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</si>
  <si>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</si>
  <si>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</si>
  <si>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</si>
  <si>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</si>
  <si>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</si>
  <si>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</si>
  <si>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</si>
  <si>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</si>
  <si>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</si>
  <si>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</si>
  <si>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</si>
  <si>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</si>
  <si>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</si>
  <si>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</si>
  <si>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</si>
  <si>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</si>
  <si>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</si>
  <si>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</si>
  <si>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</si>
  <si>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</si>
  <si>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</si>
  <si>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</si>
  <si>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</si>
  <si>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</si>
  <si>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</si>
  <si>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</si>
  <si>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</si>
  <si>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</si>
  <si>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</si>
  <si>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</si>
  <si>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</si>
  <si>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</si>
  <si>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</si>
  <si>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</si>
  <si>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</si>
  <si>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</si>
  <si>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</si>
  <si>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</si>
  <si>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</si>
  <si>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</si>
  <si>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</si>
  <si>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</si>
  <si>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</si>
  <si>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</si>
  <si>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</si>
  <si>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</si>
  <si>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</si>
  <si>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</si>
  <si>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</si>
  <si>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</si>
  <si>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</si>
  <si>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</si>
  <si>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</si>
  <si>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</si>
  <si>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</si>
  <si>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</si>
  <si>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</si>
  <si>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</si>
  <si>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</si>
  <si>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</si>
  <si>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</si>
  <si>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</si>
  <si>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</si>
  <si>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</si>
  <si>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</si>
  <si>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</si>
  <si>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</si>
  <si>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</si>
  <si>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</si>
  <si>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</si>
  <si>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</si>
  <si>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</si>
  <si>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</si>
  <si>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</si>
  <si>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</si>
  <si>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</si>
  <si>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</si>
  <si>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</si>
  <si>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</si>
  <si>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</si>
  <si>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</si>
  <si>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</si>
  <si>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</si>
  <si>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</si>
  <si>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</si>
  <si>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</si>
  <si>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</si>
  <si>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</si>
  <si>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</si>
  <si>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</si>
  <si>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</si>
  <si>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</si>
  <si>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</si>
  <si>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</si>
  <si>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</si>
  <si>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</si>
  <si>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</si>
  <si>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</si>
  <si>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</si>
  <si>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</si>
  <si>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</si>
  <si>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</si>
  <si>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</si>
  <si>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</si>
  <si>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</si>
  <si>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</si>
  <si>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</si>
  <si>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</si>
  <si>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</si>
  <si>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</si>
  <si>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</si>
  <si>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</si>
  <si>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</si>
  <si>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</si>
  <si>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</si>
  <si>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</si>
  <si>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</si>
  <si>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</si>
  <si>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</si>
  <si>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</si>
  <si>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</si>
  <si>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</si>
  <si>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</si>
  <si>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</si>
  <si>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</si>
  <si>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</si>
  <si>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</si>
  <si>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</si>
  <si>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</si>
  <si>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</si>
  <si>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</si>
  <si>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</si>
  <si>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</si>
  <si>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</si>
  <si>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</si>
  <si>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</si>
  <si>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</si>
  <si>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</si>
  <si>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</si>
  <si>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</si>
  <si>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</si>
  <si>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</si>
  <si>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</si>
  <si>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</si>
  <si>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</si>
  <si>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</si>
  <si>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</si>
  <si>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</si>
  <si>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</si>
  <si>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</si>
  <si>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</si>
  <si>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</si>
  <si>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</si>
  <si>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</si>
  <si>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</si>
  <si>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</si>
  <si>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</si>
  <si>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</si>
  <si>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</si>
  <si>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</si>
  <si>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</si>
  <si>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</si>
  <si>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</si>
  <si>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</si>
  <si>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</si>
  <si>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</si>
  <si>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</si>
  <si>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</si>
  <si>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</si>
  <si>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</si>
  <si>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</si>
  <si>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</si>
  <si>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</si>
  <si>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</si>
  <si>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</si>
  <si>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</si>
  <si>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</si>
  <si>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</si>
  <si>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</si>
  <si>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</si>
  <si>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</si>
  <si>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</si>
  <si>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</si>
  <si>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</si>
  <si>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</si>
  <si>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</si>
  <si>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</si>
  <si>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</si>
  <si>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</si>
  <si>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</si>
  <si>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</si>
  <si>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</si>
  <si>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</si>
  <si>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</si>
  <si>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</si>
  <si>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</si>
  <si>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</si>
  <si>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</si>
  <si>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</si>
  <si>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</si>
  <si>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</si>
  <si>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</si>
  <si>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</si>
  <si>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</si>
  <si>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</si>
  <si>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</si>
  <si>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</si>
  <si>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</si>
  <si>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</si>
  <si>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</si>
  <si>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</si>
  <si>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</si>
  <si>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</si>
  <si>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</si>
  <si>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</si>
  <si>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</si>
  <si>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</si>
  <si>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</si>
  <si>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</si>
  <si>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</si>
  <si>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</si>
  <si>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</si>
  <si>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</si>
  <si>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</si>
  <si>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</si>
  <si>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</si>
  <si>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</si>
  <si>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</si>
  <si>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</si>
  <si>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</si>
  <si>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</si>
  <si>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</si>
  <si>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</si>
  <si>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</si>
  <si>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</si>
  <si>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</si>
  <si>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</si>
  <si>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</si>
  <si>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</si>
  <si>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</si>
  <si>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</si>
  <si>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</si>
  <si>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</si>
  <si>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</si>
  <si>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</si>
  <si>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</si>
  <si>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</si>
  <si>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</si>
  <si>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</si>
  <si>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</si>
  <si>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</si>
  <si>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</si>
  <si>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</si>
  <si>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</si>
  <si>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</si>
  <si>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</si>
  <si>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</si>
  <si>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</si>
  <si>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</si>
  <si>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</si>
  <si>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</si>
  <si>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</si>
  <si>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</si>
  <si>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</si>
  <si>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</si>
  <si>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</si>
  <si>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</si>
  <si>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</si>
  <si>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</si>
  <si>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</si>
  <si>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</si>
  <si>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</si>
  <si>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</si>
  <si>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</si>
  <si>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</si>
  <si>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</si>
  <si>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</si>
  <si>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</si>
  <si>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</si>
  <si>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</si>
  <si>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</si>
  <si>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</si>
  <si>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</si>
  <si>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</si>
  <si>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</si>
  <si>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</si>
  <si>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</si>
  <si>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</si>
  <si>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</si>
  <si>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</si>
  <si>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</si>
  <si>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</si>
  <si>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</si>
  <si>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</si>
  <si>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</si>
  <si>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</si>
  <si>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</si>
  <si>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</si>
  <si>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</si>
  <si>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</si>
  <si>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</si>
  <si>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</si>
  <si>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</si>
  <si>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</si>
  <si>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</si>
  <si>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</si>
  <si>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</si>
  <si>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</si>
  <si>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</si>
  <si>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</si>
  <si>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</si>
  <si>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</si>
  <si>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</si>
  <si>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</si>
  <si>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</si>
  <si>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</si>
  <si>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</si>
  <si>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</si>
  <si>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</si>
  <si>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</si>
  <si>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</si>
  <si>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</si>
  <si>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</si>
  <si>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</si>
  <si>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</si>
  <si>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</si>
  <si>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</si>
  <si>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</si>
  <si>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</si>
  <si>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</si>
  <si>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</si>
  <si>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</si>
  <si>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</si>
  <si>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</si>
  <si>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</si>
  <si>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</si>
  <si>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</si>
  <si>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</si>
  <si>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</si>
  <si>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</si>
  <si>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</si>
  <si>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</si>
  <si>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</si>
  <si>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</si>
  <si>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</si>
  <si>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</si>
  <si>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</si>
  <si>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</si>
  <si>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</si>
  <si>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</si>
  <si>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</si>
  <si>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</si>
  <si>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</si>
  <si>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</si>
  <si>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</si>
  <si>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</si>
  <si>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</si>
  <si>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</si>
  <si>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</si>
  <si>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</si>
  <si>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</si>
  <si>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</si>
  <si>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</si>
  <si>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</si>
  <si>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</si>
  <si>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</si>
  <si>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</si>
  <si>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</si>
  <si>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</si>
  <si>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</si>
  <si>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</si>
  <si>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</si>
  <si>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</si>
  <si>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</si>
  <si>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</si>
  <si>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</si>
  <si>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</si>
  <si>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</si>
  <si>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</si>
  <si>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</si>
  <si>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</si>
  <si>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</si>
  <si>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</si>
  <si>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</si>
  <si>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</si>
  <si>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</si>
  <si>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</si>
  <si>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</si>
  <si>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</si>
  <si>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</si>
  <si>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</si>
  <si>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</si>
  <si>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</si>
  <si>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</si>
  <si>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</si>
  <si>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</si>
  <si>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</si>
  <si>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</si>
  <si>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</si>
  <si>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</si>
  <si>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</si>
  <si>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</si>
  <si>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</si>
  <si>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</si>
  <si>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</si>
  <si>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</si>
  <si>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</si>
  <si>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</si>
  <si>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</si>
  <si>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</si>
  <si>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</si>
  <si>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</si>
  <si>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</si>
  <si>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</si>
  <si>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</si>
  <si>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</si>
  <si>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</si>
  <si>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</si>
  <si>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</si>
  <si>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</si>
  <si>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</si>
  <si>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</si>
  <si>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</si>
  <si>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</si>
  <si>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</si>
  <si>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</si>
  <si>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</si>
  <si>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</si>
  <si>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</si>
  <si>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</si>
  <si>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</si>
  <si>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</si>
  <si>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</si>
  <si>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</si>
  <si>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</si>
  <si>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</si>
  <si>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</si>
  <si>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</si>
  <si>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</si>
  <si>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</si>
  <si>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</si>
  <si>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</si>
  <si>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</si>
  <si>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</si>
  <si>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</si>
  <si>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</si>
  <si>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</si>
  <si>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</si>
  <si>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</si>
  <si>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</si>
  <si>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</si>
  <si>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</si>
  <si>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</si>
  <si>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</si>
  <si>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</si>
  <si>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</si>
  <si>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</si>
  <si>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</si>
  <si>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</si>
  <si>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</si>
  <si>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</si>
  <si>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</si>
  <si>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</si>
  <si>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</si>
  <si>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</si>
  <si>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</si>
  <si>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</si>
  <si>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</si>
  <si>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</si>
  <si>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</si>
  <si>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</si>
  <si>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</si>
  <si>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</si>
  <si>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</si>
  <si>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</si>
  <si>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</si>
  <si>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</si>
  <si>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</si>
  <si>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</si>
  <si>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</si>
  <si>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</si>
  <si>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</si>
  <si>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</si>
  <si>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</si>
  <si>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</si>
  <si>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</si>
  <si>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</si>
  <si>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</si>
  <si>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</si>
  <si>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</si>
  <si>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</si>
  <si>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</si>
  <si>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</si>
  <si>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</si>
  <si>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</si>
  <si>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</si>
  <si>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</si>
  <si>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</si>
  <si>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</si>
  <si>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</si>
  <si>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</si>
  <si>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</si>
  <si>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</si>
  <si>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</si>
  <si>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</si>
  <si>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</si>
  <si>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</si>
  <si>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</si>
  <si>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</si>
  <si>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</si>
  <si>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</si>
  <si>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</si>
  <si>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</si>
  <si>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</si>
  <si>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</si>
  <si>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</si>
  <si>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</si>
  <si>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</si>
  <si>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</si>
  <si>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</si>
  <si>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</si>
  <si>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</si>
  <si>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</si>
  <si>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</si>
  <si>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</si>
  <si>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</si>
  <si>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</si>
  <si>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</si>
  <si>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</si>
  <si>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</si>
  <si>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</si>
  <si>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</si>
  <si>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</si>
  <si>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</si>
  <si>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</si>
  <si>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</si>
  <si>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</si>
  <si>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</si>
  <si>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</si>
  <si>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</si>
  <si>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</si>
  <si>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</si>
  <si>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</si>
  <si>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</si>
  <si>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</si>
  <si>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</si>
  <si>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</si>
  <si>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</si>
  <si>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</si>
  <si>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</si>
  <si>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</si>
  <si>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</si>
  <si>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</si>
  <si>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</si>
  <si>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</si>
  <si>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</si>
  <si>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</si>
  <si>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</si>
  <si>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</si>
  <si>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</si>
  <si>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</si>
  <si>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</si>
  <si>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</si>
  <si>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</si>
  <si>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</si>
  <si>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</si>
  <si>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</si>
  <si>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</si>
  <si>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</si>
  <si>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</si>
  <si>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</si>
  <si>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</si>
  <si>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</si>
  <si>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</si>
  <si>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</si>
  <si>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</si>
  <si>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</si>
  <si>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</si>
  <si>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</si>
  <si>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</si>
  <si>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</si>
  <si>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</si>
  <si>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</si>
  <si>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</si>
  <si>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</si>
  <si>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</si>
  <si>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</si>
  <si>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</si>
  <si>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</si>
  <si>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</si>
  <si>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</si>
  <si>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</si>
  <si>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</si>
  <si>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</si>
  <si>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</si>
  <si>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</si>
  <si>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</si>
  <si>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</si>
  <si>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</si>
  <si>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</si>
  <si>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</si>
  <si>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</si>
  <si>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</si>
  <si>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</si>
  <si>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</si>
  <si>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</si>
  <si>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</si>
  <si>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</si>
  <si>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</si>
  <si>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</si>
  <si>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</si>
  <si>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</si>
  <si>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</si>
  <si>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</si>
  <si>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</si>
  <si>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</si>
  <si>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</si>
  <si>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</si>
  <si>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</si>
  <si>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</si>
  <si>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</si>
  <si>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</si>
  <si>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</si>
  <si>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</si>
  <si>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</si>
  <si>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</si>
  <si>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</si>
  <si>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</si>
  <si>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</si>
  <si>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</si>
  <si>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</si>
  <si>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</si>
  <si>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</si>
  <si>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</si>
  <si>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</si>
  <si>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</si>
  <si>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</si>
  <si>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</si>
  <si>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</si>
  <si>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</si>
  <si>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</si>
  <si>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</si>
  <si>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</si>
  <si>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</si>
  <si>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</si>
  <si>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</si>
  <si>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</si>
  <si>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</si>
  <si>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</si>
  <si>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</si>
  <si>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</si>
  <si>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</si>
  <si>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</si>
  <si>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</si>
  <si>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</si>
  <si>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</si>
  <si>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</si>
  <si>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</si>
  <si>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</si>
  <si>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</si>
  <si>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</si>
  <si>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</si>
  <si>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</si>
  <si>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</si>
  <si>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</si>
  <si>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</si>
  <si>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</si>
  <si>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</si>
  <si>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</si>
  <si>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</si>
  <si>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</si>
  <si>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</si>
  <si>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</si>
  <si>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</si>
  <si>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</si>
  <si>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</si>
  <si>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</si>
  <si>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</si>
  <si>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</si>
  <si>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</si>
  <si>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</si>
  <si>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</si>
  <si>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</si>
  <si>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</si>
  <si>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</si>
  <si>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</si>
  <si>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</si>
  <si>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</si>
  <si>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</si>
  <si>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</si>
  <si>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</si>
  <si>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</si>
  <si>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</si>
  <si>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</si>
  <si>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</si>
  <si>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</si>
  <si>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</si>
  <si>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</si>
  <si>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</si>
  <si>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</si>
  <si>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</si>
  <si>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</si>
  <si>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</si>
  <si>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</si>
  <si>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</si>
  <si>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</si>
  <si>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</si>
  <si>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</si>
  <si>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</si>
  <si>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</si>
  <si>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</si>
  <si>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</si>
  <si>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</si>
  <si>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</si>
  <si>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</si>
  <si>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</si>
  <si>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</si>
  <si>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</si>
  <si>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</si>
  <si>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</si>
  <si>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</si>
  <si>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</si>
  <si>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</si>
  <si>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</si>
  <si>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</si>
  <si>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</si>
  <si>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</si>
  <si>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</si>
  <si>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</si>
  <si>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</si>
  <si>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</si>
  <si>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</si>
  <si>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</si>
  <si>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</si>
  <si>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</si>
  <si>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</si>
  <si>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</si>
  <si>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</si>
  <si>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</si>
  <si>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</si>
  <si>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</si>
  <si>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</si>
  <si>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</si>
  <si>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</si>
  <si>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</si>
  <si>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</si>
  <si>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</si>
  <si>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</si>
  <si>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</si>
  <si>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</si>
  <si>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</si>
  <si>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</si>
  <si>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</si>
  <si>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</si>
  <si>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</si>
  <si>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</si>
  <si>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</si>
  <si>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</si>
  <si>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</si>
  <si>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</si>
  <si>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</si>
  <si>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</si>
  <si>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</si>
  <si>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</si>
  <si>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</si>
  <si>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</si>
  <si>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</si>
  <si>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</si>
  <si>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</si>
  <si>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</si>
  <si>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</si>
  <si>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</si>
  <si>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</si>
  <si>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</si>
  <si>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</si>
  <si>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</si>
  <si>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</si>
  <si>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</si>
  <si>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</si>
  <si>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</si>
  <si>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</si>
  <si>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</si>
  <si>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</si>
  <si>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</si>
  <si>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</si>
  <si>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</si>
  <si>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</si>
  <si>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</si>
  <si>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</si>
  <si>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</si>
  <si>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</si>
  <si>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</si>
  <si>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</si>
  <si>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</si>
  <si>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</si>
  <si>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</si>
  <si>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</si>
  <si>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</si>
  <si>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</si>
  <si>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</si>
  <si>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</si>
  <si>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</si>
  <si>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</si>
  <si>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</si>
  <si>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</si>
  <si>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</si>
  <si>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</si>
  <si>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</si>
  <si>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</si>
  <si>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</si>
  <si>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</si>
  <si>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</si>
  <si>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</si>
  <si>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</si>
  <si>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</si>
  <si>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</si>
  <si>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</si>
  <si>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</si>
  <si>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</si>
  <si>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</si>
  <si>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</si>
  <si>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</si>
  <si>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</si>
  <si>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</si>
  <si>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</si>
  <si>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</si>
  <si>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</si>
  <si>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</si>
  <si>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</si>
  <si>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</si>
  <si>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</si>
  <si>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</si>
  <si>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</si>
  <si>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</si>
  <si>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</si>
  <si>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</si>
  <si>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</si>
  <si>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</si>
  <si>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</si>
  <si>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</si>
  <si>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</si>
  <si>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</si>
  <si>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</si>
  <si>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</si>
  <si>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</si>
  <si>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</si>
  <si>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</si>
  <si>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</si>
  <si>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</si>
  <si>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</si>
  <si>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</si>
  <si>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</si>
  <si>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</si>
  <si>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</si>
  <si>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</si>
  <si>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</si>
  <si>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</si>
  <si>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</si>
  <si>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</si>
  <si>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</si>
  <si>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</si>
  <si>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</si>
  <si>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</si>
  <si>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</si>
  <si>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</si>
  <si>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</si>
  <si>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</si>
  <si>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</si>
  <si>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</si>
  <si>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</si>
  <si>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</si>
  <si>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</si>
  <si>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</si>
  <si>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</si>
  <si>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</si>
  <si>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</si>
  <si>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</si>
  <si>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</si>
  <si>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</si>
  <si>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</si>
  <si>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</si>
  <si>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</si>
  <si>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</si>
  <si>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</si>
  <si>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</si>
  <si>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</si>
  <si>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</si>
  <si>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</si>
  <si>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</si>
  <si>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</si>
  <si>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</si>
  <si>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</si>
  <si>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</si>
  <si>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</si>
  <si>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</si>
  <si>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</si>
  <si>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</si>
  <si>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</si>
  <si>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</si>
  <si>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</si>
  <si>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</si>
  <si>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</si>
  <si>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</si>
  <si>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</si>
  <si>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</si>
  <si>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</si>
  <si>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</si>
  <si>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</si>
  <si>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</si>
  <si>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</si>
  <si>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</si>
  <si>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</si>
  <si>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</si>
  <si>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</si>
  <si>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</si>
  <si>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</si>
  <si>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</si>
  <si>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</si>
  <si>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</si>
  <si>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</si>
  <si>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</si>
  <si>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</si>
  <si>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</si>
  <si>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</si>
  <si>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</si>
  <si>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</si>
  <si>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</si>
  <si>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</si>
  <si>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</si>
  <si>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</si>
  <si>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</si>
  <si>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</si>
  <si>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</si>
  <si>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</si>
  <si>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</si>
  <si>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</si>
  <si>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</si>
  <si>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</si>
  <si>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</si>
  <si>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</si>
  <si>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</si>
  <si>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</si>
  <si>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</si>
  <si>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</si>
  <si>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</si>
  <si>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</si>
  <si>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</si>
  <si>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</si>
  <si>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</si>
  <si>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</si>
  <si>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</si>
  <si>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</si>
  <si>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</si>
  <si>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</si>
  <si>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</si>
  <si>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</si>
  <si>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</si>
  <si>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</si>
  <si>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</si>
  <si>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</si>
  <si>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</si>
  <si>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</si>
  <si>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</si>
  <si>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</si>
  <si>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</si>
  <si>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</si>
  <si>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</si>
  <si>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</si>
  <si>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</si>
  <si>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</si>
  <si>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</si>
  <si>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</si>
  <si>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</si>
  <si>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</si>
  <si>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</si>
  <si>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</si>
  <si>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</si>
  <si>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</si>
  <si>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</si>
  <si>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</si>
  <si>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</si>
  <si>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</si>
  <si>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</si>
  <si>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</si>
  <si>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</si>
  <si>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</si>
  <si>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</si>
  <si>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</si>
  <si>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</si>
  <si>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</si>
  <si>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</si>
  <si>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</si>
  <si>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</si>
  <si>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</si>
  <si>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</si>
  <si>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</si>
  <si>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</si>
  <si>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</si>
  <si>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</si>
  <si>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</si>
  <si>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</si>
  <si>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</si>
  <si>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</si>
  <si>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</si>
  <si>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</si>
  <si>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</si>
  <si>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</si>
  <si>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</si>
  <si>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</si>
  <si>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</si>
  <si>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</si>
  <si>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</si>
  <si>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</si>
  <si>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</si>
  <si>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</si>
  <si>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</si>
  <si>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</si>
  <si>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</si>
  <si>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</si>
  <si>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</si>
  <si>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</si>
  <si>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</si>
  <si>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</si>
  <si>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</si>
  <si>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</si>
  <si>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</si>
  <si>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</si>
  <si>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</si>
  <si>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</si>
  <si>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</si>
  <si>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</si>
  <si>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</si>
  <si>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</si>
  <si>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</si>
  <si>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</si>
  <si>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</si>
  <si>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</si>
  <si>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</si>
  <si>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</si>
  <si>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</si>
  <si>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</si>
  <si>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</si>
  <si>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</si>
  <si>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</si>
  <si>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</si>
  <si>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</si>
  <si>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</si>
  <si>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</si>
  <si>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</si>
  <si>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</si>
  <si>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</si>
  <si>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</si>
  <si>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</si>
  <si>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</si>
  <si>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</si>
  <si>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</si>
  <si>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</si>
  <si>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</si>
  <si>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</si>
  <si>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</si>
  <si>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</si>
  <si>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</si>
  <si>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</si>
  <si>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</si>
  <si>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</si>
  <si>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</si>
  <si>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</si>
  <si>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</si>
  <si>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</si>
  <si>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</si>
  <si>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</si>
  <si>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</si>
  <si>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</si>
  <si>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</si>
  <si>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</si>
  <si>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</si>
  <si>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</si>
  <si>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</si>
  <si>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</si>
  <si>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</si>
  <si>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</si>
  <si>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</si>
  <si>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</si>
  <si>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</si>
  <si>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</si>
  <si>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</si>
  <si>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</si>
  <si>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</si>
  <si>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</si>
  <si>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</si>
  <si>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</si>
  <si>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</si>
  <si>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</si>
  <si>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</si>
  <si>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</si>
  <si>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</si>
  <si>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</si>
  <si>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</si>
  <si>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</si>
  <si>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</si>
  <si>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</si>
  <si>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</si>
  <si>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</si>
  <si>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</si>
  <si>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</si>
  <si>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</si>
  <si>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</si>
  <si>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</si>
  <si>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</si>
  <si>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</si>
  <si>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</si>
  <si>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</si>
  <si>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</si>
  <si>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</si>
  <si>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</si>
  <si>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</si>
  <si>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</si>
  <si>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</si>
  <si>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</si>
  <si>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</si>
  <si>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</si>
  <si>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</si>
  <si>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</si>
  <si>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</si>
  <si>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</si>
  <si>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</si>
  <si>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</si>
  <si>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</si>
  <si>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</si>
  <si>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</si>
  <si>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</si>
  <si>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</si>
  <si>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</si>
  <si>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</si>
  <si>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</si>
  <si>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</si>
  <si>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</si>
  <si>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</si>
  <si>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</si>
  <si>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</si>
  <si>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</si>
  <si>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</si>
  <si>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</si>
  <si>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</si>
  <si>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</si>
  <si>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</si>
  <si>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</si>
  <si>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</si>
  <si>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</si>
  <si>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</si>
  <si>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</si>
  <si>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</si>
  <si>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</si>
  <si>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</si>
  <si>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</si>
  <si>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</si>
  <si>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</si>
  <si>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</si>
  <si>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</si>
  <si>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</si>
  <si>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</si>
  <si>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</si>
  <si>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</si>
  <si>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</si>
  <si>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</si>
  <si>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</si>
  <si>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</si>
  <si>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</si>
  <si>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</si>
  <si>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</si>
  <si>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</si>
  <si>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</si>
  <si>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</si>
  <si>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</si>
  <si>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</si>
  <si>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</si>
  <si>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</si>
  <si>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</si>
  <si>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</si>
  <si>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</si>
  <si>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</si>
  <si>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</si>
  <si>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</si>
  <si>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</si>
  <si>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</si>
  <si>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</si>
  <si>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</si>
  <si>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</si>
  <si>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</si>
  <si>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</si>
  <si>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</si>
  <si>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</si>
  <si>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</si>
  <si>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</si>
  <si>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</si>
  <si>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</si>
  <si>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</si>
  <si>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</si>
  <si>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</si>
  <si>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</si>
  <si>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</si>
  <si>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</si>
  <si>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</si>
  <si>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</si>
  <si>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</si>
  <si>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</si>
  <si>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</si>
  <si>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</si>
  <si>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</si>
  <si>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</si>
  <si>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</si>
  <si>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</si>
  <si>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</si>
  <si>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</si>
  <si>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</si>
  <si>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</si>
  <si>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</si>
  <si>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</si>
  <si>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</si>
  <si>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</si>
  <si>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</si>
  <si>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</si>
  <si>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</si>
  <si>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</si>
  <si>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</si>
  <si>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</si>
  <si>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</si>
  <si>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</si>
  <si>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</si>
  <si>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</si>
  <si>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</si>
  <si>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</si>
  <si>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</si>
  <si>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</si>
  <si>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</si>
  <si>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</si>
  <si>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</si>
  <si>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</si>
  <si>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</si>
  <si>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</si>
  <si>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</si>
  <si>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</si>
  <si>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</si>
  <si>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</si>
  <si>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</si>
  <si>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</si>
  <si>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</si>
  <si>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</si>
  <si>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</si>
  <si>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</si>
  <si>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</si>
  <si>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</si>
  <si>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</si>
  <si>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</si>
  <si>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</si>
  <si>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</si>
  <si>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</si>
  <si>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</si>
  <si>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</si>
  <si>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</si>
  <si>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</si>
  <si>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</si>
  <si>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</si>
  <si>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</si>
  <si>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</si>
  <si>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</si>
  <si>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</si>
  <si>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</si>
  <si>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</si>
  <si>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</si>
  <si>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</si>
  <si>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</si>
  <si>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</si>
  <si>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</si>
  <si>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</si>
  <si>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</si>
  <si>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</si>
  <si>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</si>
  <si>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</si>
  <si>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</si>
  <si>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</si>
  <si>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</si>
  <si>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</si>
  <si>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</si>
  <si>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</si>
  <si>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</si>
  <si>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</si>
  <si>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</si>
  <si>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</si>
  <si>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</si>
  <si>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</si>
  <si>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</si>
  <si>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</si>
  <si>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</si>
  <si>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</si>
  <si>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</si>
  <si>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</si>
  <si>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</si>
  <si>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</si>
  <si>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</si>
  <si>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</si>
  <si>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</si>
  <si>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</si>
  <si>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</si>
  <si>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</si>
  <si>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</si>
  <si>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</si>
  <si>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</si>
  <si>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</si>
  <si>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</si>
  <si>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</si>
  <si>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</si>
  <si>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</si>
  <si>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</si>
  <si>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</si>
  <si>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</si>
  <si>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</si>
  <si>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</si>
  <si>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</si>
  <si>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</si>
  <si>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</si>
  <si>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</si>
  <si>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</si>
  <si>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</si>
  <si>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</si>
  <si>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</si>
  <si>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</si>
  <si>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</si>
  <si>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</si>
  <si>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</si>
  <si>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</si>
  <si>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</si>
  <si>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</si>
  <si>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</si>
  <si>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</si>
  <si>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</si>
  <si>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</si>
  <si>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</si>
  <si>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</si>
  <si>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</si>
  <si>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</si>
  <si>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</si>
  <si>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</si>
  <si>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</si>
  <si>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</si>
  <si>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</si>
  <si>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</si>
  <si>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</si>
  <si>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</si>
  <si>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</si>
  <si>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</si>
  <si>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</si>
  <si>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</si>
  <si>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</si>
  <si>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</si>
  <si>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</si>
  <si>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</si>
  <si>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</si>
  <si>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</si>
  <si>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</si>
  <si>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</si>
  <si>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</si>
  <si>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</si>
  <si>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</si>
  <si>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</si>
  <si>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</si>
  <si>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</si>
  <si>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</si>
  <si>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</si>
  <si>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</si>
  <si>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</si>
  <si>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</si>
  <si>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</si>
  <si>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</si>
  <si>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</si>
  <si>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</si>
  <si>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</si>
  <si>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</si>
  <si>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</si>
  <si>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</si>
  <si>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</si>
  <si>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</si>
  <si>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</si>
  <si>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</si>
  <si>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</si>
  <si>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</si>
  <si>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</si>
  <si>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</si>
  <si>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</si>
  <si>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</si>
  <si>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</si>
  <si>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</si>
  <si>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</si>
  <si>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</si>
  <si>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</si>
  <si>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</si>
  <si>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</si>
  <si>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</si>
  <si>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</si>
  <si>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</si>
  <si>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</si>
  <si>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</si>
  <si>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</si>
  <si>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</si>
  <si>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</si>
  <si>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</si>
  <si>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</si>
  <si>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</si>
  <si>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</si>
  <si>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</si>
  <si>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</si>
  <si>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</si>
  <si>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</si>
  <si>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</si>
  <si>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</si>
  <si>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</si>
  <si>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</si>
  <si>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</si>
  <si>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</si>
  <si>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</si>
  <si>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</si>
  <si>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</si>
  <si>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</si>
  <si>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</si>
  <si>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</si>
  <si>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</si>
  <si>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</si>
  <si>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</si>
  <si>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</si>
  <si>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</si>
  <si>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</si>
  <si>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</si>
  <si>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</si>
  <si>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</si>
  <si>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</si>
  <si>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</si>
  <si>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</si>
  <si>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</si>
  <si>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</si>
  <si>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</si>
  <si>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</si>
  <si>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</si>
  <si>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</si>
  <si>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</si>
  <si>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</si>
  <si>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</si>
  <si>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</si>
  <si>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</si>
  <si>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</si>
  <si>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</si>
  <si>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</si>
  <si>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</si>
  <si>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</si>
  <si>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</si>
  <si>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</si>
  <si>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</si>
  <si>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</si>
  <si>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</si>
  <si>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</si>
  <si>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</si>
  <si>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</si>
  <si>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</si>
  <si>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</si>
  <si>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</si>
  <si>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</si>
  <si>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</si>
  <si>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</si>
  <si>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</si>
  <si>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</si>
  <si>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</si>
  <si>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</si>
  <si>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</si>
  <si>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</si>
  <si>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</si>
  <si>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</si>
  <si>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</si>
  <si>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</si>
  <si>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</si>
  <si>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</si>
  <si>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</si>
  <si>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</si>
  <si>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</si>
  <si>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</si>
  <si>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</si>
  <si>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</si>
  <si>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</si>
  <si>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</si>
  <si>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</si>
  <si>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</si>
  <si>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</si>
  <si>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</si>
  <si>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</si>
  <si>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</si>
  <si>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</si>
  <si>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</si>
  <si>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</si>
  <si>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</si>
  <si>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</si>
  <si>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</si>
  <si>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</si>
  <si>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</si>
  <si>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</si>
  <si>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</si>
  <si>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</si>
  <si>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</si>
  <si>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</si>
  <si>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</si>
  <si>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</si>
  <si>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</si>
  <si>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</si>
  <si>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</si>
  <si>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</si>
  <si>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</si>
  <si>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</si>
  <si>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</si>
  <si>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</si>
  <si>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</si>
  <si>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</si>
  <si>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</si>
  <si>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</si>
  <si>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</si>
  <si>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</si>
  <si>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</si>
  <si>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</si>
  <si>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</si>
  <si>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</si>
  <si>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</si>
  <si>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</si>
  <si>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</si>
  <si>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</si>
  <si>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</si>
  <si>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</si>
  <si>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</si>
  <si>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</si>
  <si>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</si>
  <si>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</si>
  <si>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</si>
  <si>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</si>
  <si>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</si>
  <si>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</si>
  <si>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</si>
  <si>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</si>
  <si>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</si>
  <si>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</si>
  <si>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</si>
  <si>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</si>
  <si>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</si>
  <si>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</si>
  <si>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</si>
  <si>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</si>
  <si>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</si>
  <si>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</si>
  <si>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</si>
  <si>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</si>
  <si>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</si>
  <si>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</si>
  <si>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</si>
  <si>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</si>
  <si>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</si>
  <si>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</si>
  <si>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</si>
  <si>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</si>
  <si>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</si>
  <si>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</si>
  <si>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</si>
  <si>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</si>
  <si>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</si>
  <si>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</si>
  <si>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</si>
  <si>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</si>
  <si>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</si>
  <si>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</si>
  <si>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</si>
  <si>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</si>
  <si>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</si>
  <si>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</si>
  <si>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</si>
  <si>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</si>
  <si>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</si>
  <si>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</si>
  <si>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</si>
  <si>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</si>
  <si>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</si>
  <si>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</si>
  <si>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</si>
  <si>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</si>
  <si>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</si>
  <si>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</si>
  <si>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</si>
  <si>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</si>
  <si>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</si>
  <si>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</si>
  <si>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</si>
  <si>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</si>
  <si>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</si>
  <si>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</si>
  <si>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</si>
  <si>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</si>
  <si>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</si>
  <si>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</si>
  <si>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</si>
  <si>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</si>
  <si>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</si>
  <si>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</si>
  <si>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</si>
  <si>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</si>
  <si>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</si>
  <si>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</si>
  <si>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</si>
  <si>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</si>
  <si>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</si>
  <si>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</si>
  <si>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</si>
  <si>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</si>
  <si>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</si>
  <si>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</si>
  <si>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</si>
  <si>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</si>
  <si>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</si>
  <si>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</si>
  <si>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</si>
  <si>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</si>
  <si>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</si>
  <si>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</si>
  <si>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</si>
  <si>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</si>
  <si>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</si>
  <si>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</si>
  <si>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</si>
  <si>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</si>
  <si>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</si>
  <si>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</si>
  <si>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</si>
  <si>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</si>
  <si>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</si>
  <si>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</si>
  <si>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</si>
  <si>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</si>
  <si>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</si>
  <si>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</si>
  <si>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</si>
  <si>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</si>
  <si>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</si>
  <si>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</si>
  <si>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</si>
  <si>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</si>
  <si>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</si>
  <si>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</si>
  <si>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</si>
  <si>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</si>
  <si>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</si>
  <si>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</si>
  <si>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</si>
  <si>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</si>
  <si>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</si>
  <si>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</si>
  <si>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</si>
  <si>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</si>
  <si>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</si>
  <si>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</si>
  <si>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</si>
  <si>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</si>
  <si>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</si>
  <si>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</si>
  <si>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</si>
  <si>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</si>
  <si>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</si>
  <si>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</si>
  <si>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</si>
  <si>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</si>
  <si>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</si>
  <si>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</si>
  <si>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</si>
  <si>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</si>
  <si>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</si>
  <si>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</si>
  <si>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</si>
  <si>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</si>
  <si>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</si>
  <si>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</si>
  <si>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</si>
  <si>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</si>
  <si>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</si>
  <si>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</si>
  <si>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</si>
  <si>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</si>
  <si>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</si>
  <si>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</si>
  <si>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</si>
  <si>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</si>
  <si>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</si>
  <si>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</si>
  <si>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</si>
  <si>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</si>
  <si>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</si>
  <si>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</si>
  <si>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</si>
  <si>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</si>
  <si>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</si>
  <si>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</si>
  <si>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</si>
  <si>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</si>
  <si>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</si>
  <si>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</si>
  <si>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</si>
  <si>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</si>
  <si>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</si>
  <si>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</si>
  <si>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</si>
  <si>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</si>
  <si>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</si>
  <si>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</si>
  <si>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</si>
  <si>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</si>
  <si>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</si>
  <si>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</si>
  <si>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</si>
  <si>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</si>
  <si>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</si>
  <si>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</si>
  <si>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</si>
  <si>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</si>
  <si>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</si>
  <si>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</si>
  <si>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</si>
  <si>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</si>
  <si>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</si>
  <si>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</si>
  <si>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</si>
  <si>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</si>
  <si>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</si>
  <si>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</si>
  <si>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</si>
  <si>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</si>
  <si>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</si>
  <si>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</si>
  <si>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</si>
  <si>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</si>
  <si>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</si>
  <si>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</si>
  <si>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</si>
  <si>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</si>
  <si>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</si>
  <si>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</si>
  <si>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</si>
  <si>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</si>
  <si>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</si>
  <si>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</si>
  <si>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</si>
  <si>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</si>
  <si>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</si>
  <si>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</si>
  <si>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</si>
  <si>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</si>
  <si>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</si>
  <si>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</si>
  <si>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</si>
  <si>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</si>
  <si>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</si>
  <si>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</si>
  <si>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</si>
  <si>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</si>
  <si>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</si>
  <si>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</si>
  <si>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</si>
  <si>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</si>
  <si>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</si>
  <si>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</si>
  <si>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</si>
  <si>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</si>
  <si>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</si>
  <si>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</si>
  <si>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</si>
  <si>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</si>
  <si>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</si>
  <si>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</si>
  <si>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</si>
  <si>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</si>
  <si>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</si>
  <si>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</si>
  <si>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</si>
  <si>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</si>
  <si>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</si>
  <si>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</si>
  <si>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</si>
  <si>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</si>
  <si>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</si>
  <si>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</si>
  <si>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</si>
  <si>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</si>
  <si>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</si>
  <si>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</si>
  <si>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</si>
  <si>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</si>
  <si>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</si>
  <si>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</si>
  <si>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</si>
  <si>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</si>
  <si>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</si>
  <si>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</si>
  <si>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</si>
  <si>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</si>
  <si>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</si>
  <si>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</si>
  <si>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</si>
  <si>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</si>
  <si>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</si>
  <si>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</si>
  <si>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</si>
  <si>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</si>
  <si>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</si>
  <si>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</si>
  <si>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</si>
  <si>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</si>
  <si>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</si>
  <si>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</si>
  <si>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</si>
  <si>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</si>
  <si>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</si>
  <si>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</si>
  <si>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</si>
  <si>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</si>
  <si>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</si>
  <si>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</si>
  <si>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</si>
  <si>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</si>
  <si>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</si>
  <si>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</si>
  <si>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</si>
  <si>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</si>
  <si>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</si>
  <si>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</si>
  <si>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</si>
  <si>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</si>
  <si>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</si>
  <si>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</si>
  <si>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</si>
  <si>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</si>
  <si>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</si>
  <si>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</si>
  <si>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</si>
  <si>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</si>
  <si>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</si>
  <si>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</si>
  <si>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</si>
  <si>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</si>
  <si>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</si>
  <si>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</si>
  <si>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</si>
  <si>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</si>
  <si>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</si>
  <si>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</si>
  <si>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</si>
  <si>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</si>
  <si>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</si>
  <si>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</si>
  <si>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</si>
  <si>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</si>
  <si>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</si>
  <si>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</si>
  <si>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</si>
  <si>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</si>
  <si>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</si>
  <si>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</si>
  <si>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</si>
  <si>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</si>
  <si>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</si>
  <si>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</si>
  <si>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</si>
  <si>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</si>
  <si>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</si>
  <si>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</si>
  <si>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</si>
  <si>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</si>
  <si>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</si>
  <si>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</si>
  <si>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</si>
  <si>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</si>
  <si>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</si>
  <si>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</si>
  <si>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</si>
  <si>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</si>
  <si>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</si>
  <si>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</si>
  <si>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</si>
  <si>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</si>
  <si>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</si>
  <si>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</si>
  <si>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</si>
  <si>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</si>
  <si>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</si>
  <si>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</si>
  <si>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</si>
  <si>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</si>
  <si>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</si>
  <si>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</si>
  <si>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</si>
  <si>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</si>
  <si>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</si>
  <si>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</si>
  <si>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</si>
  <si>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</si>
  <si>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</si>
  <si>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</si>
  <si>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</si>
  <si>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</si>
  <si>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</si>
  <si>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</si>
  <si>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</si>
  <si>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</si>
  <si>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</si>
  <si>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</si>
  <si>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</si>
  <si>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</si>
  <si>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</si>
  <si>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</si>
  <si>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</si>
  <si>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</si>
  <si>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</si>
  <si>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</si>
  <si>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</si>
  <si>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</si>
  <si>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</si>
  <si>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</si>
  <si>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</si>
  <si>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</si>
  <si>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</si>
  <si>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</si>
  <si>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</si>
  <si>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</si>
  <si>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</si>
  <si>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</si>
  <si>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</si>
  <si>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</si>
  <si>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</si>
  <si>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</si>
  <si>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</si>
  <si>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</si>
  <si>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</si>
  <si>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</si>
  <si>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</si>
  <si>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</si>
  <si>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</si>
  <si>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</si>
  <si>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</si>
  <si>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</si>
  <si>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</si>
  <si>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</si>
  <si>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</si>
  <si>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</si>
  <si>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</si>
  <si>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</si>
  <si>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</si>
  <si>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</si>
  <si>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</si>
  <si>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</si>
  <si>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</si>
  <si>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</si>
  <si>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</si>
  <si>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</si>
  <si>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</si>
  <si>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</si>
  <si>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</si>
  <si>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</si>
  <si>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</si>
  <si>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</si>
  <si>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</si>
  <si>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</si>
  <si>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</si>
  <si>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</si>
  <si>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</si>
  <si>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</si>
  <si>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</si>
  <si>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</si>
  <si>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</si>
  <si>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</si>
  <si>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</si>
  <si>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</si>
  <si>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</si>
  <si>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</si>
  <si>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</si>
  <si>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</si>
  <si>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</si>
  <si>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</si>
  <si>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</si>
  <si>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</si>
  <si>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</si>
  <si>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</si>
  <si>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</si>
  <si>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</si>
  <si>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</si>
  <si>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</si>
  <si>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</si>
  <si>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</si>
  <si>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</si>
  <si>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</si>
  <si>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</si>
  <si>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</si>
  <si>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</si>
  <si>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</si>
  <si>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</si>
  <si>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</si>
  <si>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</si>
  <si>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</si>
  <si>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</si>
  <si>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</si>
  <si>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</si>
  <si>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</si>
  <si>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</si>
  <si>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</si>
  <si>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</si>
  <si>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</si>
  <si>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</si>
  <si>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</si>
  <si>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</si>
  <si>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</si>
  <si>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</si>
  <si>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</si>
  <si>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</si>
  <si>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</si>
  <si>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</si>
  <si>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</si>
  <si>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</si>
  <si>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</si>
  <si>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</si>
  <si>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</si>
  <si>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</si>
  <si>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</si>
  <si>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</si>
  <si>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</si>
  <si>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</si>
  <si>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</si>
  <si>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</si>
  <si>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</si>
  <si>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</si>
  <si>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</si>
  <si>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</si>
  <si>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</si>
  <si>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</si>
  <si>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</si>
  <si>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</si>
  <si>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</si>
  <si>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</si>
  <si>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</si>
  <si>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</si>
  <si>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</si>
  <si>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</si>
  <si>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</si>
  <si>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</si>
  <si>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</si>
  <si>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</si>
  <si>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</si>
  <si>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</si>
  <si>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</si>
  <si>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</si>
  <si>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</si>
  <si>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</si>
  <si>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</si>
  <si>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</si>
  <si>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</si>
  <si>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</si>
  <si>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</si>
  <si>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</si>
  <si>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</si>
  <si>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</si>
  <si>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</si>
  <si>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</si>
  <si>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</si>
  <si>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</si>
  <si>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</si>
  <si>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</si>
  <si>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</si>
  <si>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</si>
  <si>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</si>
  <si>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</si>
  <si>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</si>
  <si>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</si>
  <si>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</si>
  <si>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</si>
  <si>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</si>
  <si>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</si>
  <si>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</si>
  <si>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</si>
  <si>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</si>
  <si>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</si>
  <si>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</si>
  <si>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</si>
  <si>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</si>
  <si>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</si>
  <si>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</si>
  <si>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</si>
  <si>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</si>
  <si>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</si>
  <si>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</si>
  <si>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</si>
  <si>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</si>
  <si>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</si>
  <si>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</si>
  <si>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</si>
  <si>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</si>
  <si>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</si>
  <si>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</si>
  <si>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</si>
  <si>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</si>
  <si>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</si>
  <si>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</si>
  <si>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</si>
  <si>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</si>
  <si>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</si>
  <si>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</si>
  <si>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</si>
  <si>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</si>
  <si>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</si>
  <si>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</si>
  <si>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</si>
  <si>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</si>
  <si>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</si>
  <si>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</si>
  <si>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</si>
  <si>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</si>
  <si>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</si>
  <si>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</si>
  <si>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</si>
  <si>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</si>
  <si>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</si>
  <si>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</si>
  <si>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</si>
  <si>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</si>
  <si>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</si>
  <si>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</si>
  <si>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</si>
  <si>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</si>
  <si>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</si>
  <si>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</si>
  <si>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</si>
  <si>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</si>
  <si>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</si>
  <si>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</si>
  <si>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</si>
  <si>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</si>
  <si>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</si>
  <si>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</si>
  <si>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</si>
  <si>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</si>
  <si>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</si>
  <si>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</si>
  <si>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</si>
  <si>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</si>
  <si>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</si>
  <si>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</si>
  <si>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</si>
  <si>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</si>
  <si>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</si>
  <si>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</si>
  <si>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</si>
  <si>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</si>
  <si>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</si>
  <si>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</si>
  <si>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</si>
  <si>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</si>
  <si>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</si>
  <si>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</si>
  <si>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</si>
  <si>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</si>
  <si>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</si>
  <si>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</si>
  <si>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</si>
  <si>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</si>
  <si>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</si>
  <si>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</si>
  <si>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</si>
  <si>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</si>
  <si>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</si>
  <si>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</si>
  <si>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</si>
  <si>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</si>
  <si>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</si>
  <si>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</si>
  <si>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</si>
  <si>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</si>
  <si>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</si>
  <si>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</si>
  <si>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</si>
  <si>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</si>
  <si>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</si>
  <si>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</si>
  <si>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</si>
  <si>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</si>
  <si>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</si>
  <si>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</si>
  <si>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</si>
  <si>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</si>
  <si>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</si>
  <si>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</si>
  <si>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</si>
  <si>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</si>
  <si>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</si>
  <si>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</si>
  <si>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</si>
  <si>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</si>
  <si>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</si>
  <si>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</si>
  <si>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</si>
  <si>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</si>
  <si>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</si>
  <si>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</si>
  <si>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</si>
  <si>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</si>
  <si>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</si>
  <si>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</si>
  <si>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</si>
  <si>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</si>
  <si>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</si>
  <si>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</si>
  <si>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</si>
  <si>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</si>
  <si>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</si>
  <si>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</si>
  <si>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</si>
  <si>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</si>
  <si>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</si>
  <si>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</si>
  <si>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</si>
  <si>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</si>
  <si>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</si>
  <si>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</si>
  <si>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</si>
  <si>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</si>
  <si>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</si>
  <si>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</si>
  <si>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</si>
  <si>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</si>
  <si>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</si>
  <si>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</si>
  <si>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</si>
  <si>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</si>
  <si>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</si>
  <si>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</si>
  <si>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</si>
  <si>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</si>
  <si>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</si>
  <si>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</si>
  <si>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</si>
  <si>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</si>
  <si>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</si>
  <si>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</si>
  <si>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</si>
  <si>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</si>
  <si>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</si>
  <si>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</si>
  <si>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</si>
  <si>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</si>
  <si>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</si>
  <si>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</si>
  <si>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</si>
  <si>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</si>
  <si>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</si>
  <si>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</si>
  <si>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</si>
  <si>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</si>
  <si>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</si>
  <si>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</si>
  <si>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</si>
  <si>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</si>
  <si>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</si>
  <si>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</si>
  <si>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</si>
  <si>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</si>
  <si>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</si>
  <si>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</si>
  <si>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</si>
  <si>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</si>
  <si>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</si>
  <si>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</si>
  <si>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</si>
  <si>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</si>
  <si>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</si>
  <si>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</si>
  <si>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</si>
  <si>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</si>
  <si>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</si>
  <si>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</si>
  <si>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</si>
  <si>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</si>
  <si>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</si>
  <si>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</si>
  <si>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</si>
  <si>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</si>
  <si>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</si>
  <si>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</si>
  <si>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</si>
  <si>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</si>
  <si>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</si>
  <si>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</si>
  <si>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</si>
  <si>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</si>
  <si>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</si>
  <si>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</si>
  <si>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</si>
  <si>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</si>
  <si>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</si>
  <si>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</si>
  <si>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</si>
  <si>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</si>
  <si>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</si>
  <si>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</si>
  <si>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</si>
  <si>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</si>
  <si>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</si>
  <si>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</si>
  <si>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</si>
  <si>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</si>
  <si>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</si>
  <si>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</si>
  <si>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</si>
  <si>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</si>
  <si>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</si>
  <si>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</si>
  <si>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</si>
  <si>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</si>
  <si>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</si>
  <si>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</si>
  <si>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</si>
  <si>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</si>
  <si>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</si>
  <si>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</si>
  <si>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</si>
  <si>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</si>
  <si>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</si>
  <si>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</si>
  <si>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</si>
  <si>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</si>
  <si>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</si>
  <si>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</si>
  <si>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</si>
  <si>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</si>
  <si>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</si>
  <si>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</si>
  <si>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</si>
  <si>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</si>
  <si>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</si>
  <si>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</si>
  <si>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</si>
  <si>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</si>
  <si>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</si>
  <si>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</si>
  <si>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</si>
  <si>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</si>
  <si>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</si>
  <si>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</si>
  <si>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</si>
  <si>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</si>
  <si>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</si>
  <si>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</si>
  <si>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</si>
  <si>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</si>
  <si>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</si>
  <si>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</si>
  <si>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</si>
  <si>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</si>
  <si>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</si>
  <si>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</si>
  <si>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</si>
  <si>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</si>
  <si>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</si>
  <si>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</si>
  <si>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</si>
  <si>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</si>
  <si>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</si>
  <si>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</si>
  <si>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</si>
  <si>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</si>
  <si>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</si>
  <si>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</si>
  <si>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</si>
  <si>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</si>
  <si>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</si>
  <si>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</si>
  <si>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</si>
  <si>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</si>
  <si>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</si>
  <si>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</si>
  <si>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</si>
  <si>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</si>
  <si>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</si>
  <si>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</si>
  <si>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</si>
  <si>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</si>
  <si>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</si>
  <si>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</si>
  <si>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</si>
  <si>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</si>
  <si>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</si>
  <si>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</si>
  <si>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</si>
  <si>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</si>
  <si>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</si>
  <si>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</si>
  <si>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</si>
  <si>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</si>
  <si>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</si>
  <si>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</si>
  <si>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</si>
  <si>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</si>
  <si>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</si>
  <si>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</si>
  <si>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</si>
  <si>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</si>
  <si>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</si>
  <si>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</si>
  <si>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</si>
  <si>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</si>
  <si>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</si>
  <si>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</si>
  <si>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</si>
  <si>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</si>
  <si>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</si>
  <si>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</si>
  <si>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</si>
  <si>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</si>
  <si>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</si>
  <si>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</si>
  <si>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</si>
  <si>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</si>
  <si>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</si>
  <si>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</si>
  <si>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</si>
  <si>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</si>
  <si>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</si>
  <si>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</si>
  <si>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</si>
  <si>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</si>
  <si>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</si>
  <si>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</si>
  <si>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</si>
  <si>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</si>
  <si>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</si>
  <si>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</si>
  <si>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</si>
  <si>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</si>
  <si>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</si>
  <si>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</si>
  <si>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</si>
  <si>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</si>
  <si>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</si>
  <si>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</si>
  <si>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</si>
  <si>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</si>
  <si>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</si>
  <si>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</si>
  <si>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</si>
  <si>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</si>
  <si>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</si>
  <si>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</si>
  <si>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</si>
  <si>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</si>
  <si>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</si>
  <si>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</si>
  <si>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</si>
  <si>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</si>
  <si>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</si>
  <si>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</si>
  <si>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</si>
  <si>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</si>
  <si>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</si>
  <si>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</si>
  <si>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</si>
  <si>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</si>
  <si>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</si>
  <si>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</si>
  <si>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</si>
  <si>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</si>
  <si>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</si>
  <si>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</si>
  <si>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</si>
  <si>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</si>
  <si>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</si>
  <si>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</si>
  <si>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</si>
  <si>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</si>
  <si>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</si>
  <si>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</si>
  <si>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</si>
  <si>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</si>
  <si>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</si>
  <si>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</si>
  <si>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</si>
  <si>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</si>
  <si>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</si>
  <si>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</si>
  <si>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</si>
  <si>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</si>
  <si>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</si>
  <si>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</si>
  <si>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</si>
  <si>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</si>
  <si>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</si>
  <si>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</si>
  <si>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</si>
  <si>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</si>
  <si>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</si>
  <si>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</si>
  <si>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</si>
  <si>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</si>
  <si>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</si>
  <si>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</si>
  <si>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</si>
  <si>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</si>
  <si>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</si>
  <si>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</si>
  <si>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</si>
  <si>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</si>
  <si>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</si>
  <si>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</si>
  <si>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</si>
  <si>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</si>
  <si>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</si>
  <si>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</si>
  <si>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</si>
  <si>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</si>
  <si>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</si>
  <si>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</si>
  <si>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</si>
  <si>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</si>
  <si>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</si>
  <si>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</si>
  <si>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</si>
  <si>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</si>
  <si>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</si>
  <si>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</si>
  <si>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</si>
  <si>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</si>
  <si>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</si>
  <si>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</si>
  <si>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</si>
  <si>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</si>
  <si>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</si>
  <si>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</si>
  <si>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</si>
  <si>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</si>
  <si>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</si>
  <si>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</si>
  <si>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</si>
  <si>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</si>
  <si>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</si>
  <si>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</si>
  <si>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</si>
  <si>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</si>
  <si>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</si>
  <si>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</si>
  <si>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</si>
  <si>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</si>
  <si>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</si>
  <si>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</si>
  <si>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</si>
  <si>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</si>
  <si>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</si>
  <si>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</si>
  <si>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</si>
  <si>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</si>
  <si>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</si>
  <si>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</si>
  <si>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</si>
  <si>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</si>
  <si>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</si>
  <si>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</si>
  <si>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</si>
  <si>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</si>
  <si>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</si>
  <si>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</si>
  <si>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</si>
  <si>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</si>
  <si>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</si>
  <si>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</si>
  <si>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</si>
  <si>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</si>
  <si>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</si>
  <si>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</si>
  <si>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</si>
  <si>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</si>
  <si>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</si>
  <si>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</si>
  <si>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</si>
  <si>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</si>
  <si>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</si>
  <si>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</si>
  <si>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</si>
  <si>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</si>
  <si>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</si>
  <si>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</si>
  <si>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</si>
  <si>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</si>
  <si>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</si>
  <si>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</si>
  <si>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</si>
  <si>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</si>
  <si>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</si>
  <si>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</si>
  <si>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</si>
  <si>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</si>
  <si>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</si>
  <si>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</si>
  <si>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</si>
  <si>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</si>
  <si>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</si>
  <si>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</si>
  <si>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</si>
  <si>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</si>
  <si>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</si>
  <si>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</si>
  <si>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</si>
  <si>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</si>
  <si>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</si>
  <si>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</si>
  <si>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</si>
  <si>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</si>
  <si>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</si>
  <si>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</si>
  <si>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</si>
  <si>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</si>
  <si>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</si>
  <si>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</si>
  <si>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</si>
  <si>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</si>
  <si>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</si>
  <si>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</si>
  <si>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</si>
  <si>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</si>
  <si>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</si>
  <si>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</si>
  <si>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</si>
  <si>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</si>
  <si>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</si>
  <si>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</si>
  <si>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</si>
  <si>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</si>
  <si>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</si>
  <si>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</si>
  <si>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</si>
  <si>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</si>
  <si>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</si>
  <si>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</si>
  <si>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</si>
  <si>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</si>
  <si>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</si>
  <si>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</si>
  <si>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</si>
  <si>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</si>
  <si>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</si>
  <si>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</si>
  <si>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</si>
  <si>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</si>
  <si>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</si>
  <si>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</si>
  <si>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</si>
  <si>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</si>
  <si>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</si>
  <si>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</si>
  <si>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</si>
  <si>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</si>
  <si>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</si>
  <si>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</si>
  <si>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</si>
  <si>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</si>
  <si>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</si>
  <si>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</si>
  <si>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</si>
  <si>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</si>
  <si>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</si>
  <si>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</si>
  <si>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</si>
  <si>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</si>
  <si>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</si>
  <si>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</si>
  <si>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</si>
  <si>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</si>
  <si>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</si>
  <si>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</si>
  <si>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</si>
  <si>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</si>
  <si>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</si>
  <si>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</si>
  <si>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</si>
  <si>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</si>
  <si>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</si>
  <si>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</si>
  <si>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</si>
  <si>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</si>
  <si>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</si>
  <si>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</si>
  <si>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</si>
  <si>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</si>
  <si>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</si>
  <si>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</si>
  <si>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</si>
  <si>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</si>
  <si>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</si>
  <si>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</si>
  <si>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</si>
  <si>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</si>
  <si>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</si>
  <si>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</si>
  <si>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</si>
  <si>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</si>
  <si>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</si>
  <si>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</si>
  <si>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</si>
  <si>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</si>
  <si>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</si>
  <si>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</si>
  <si>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</si>
  <si>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</si>
  <si>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</si>
  <si>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</si>
  <si>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</si>
  <si>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</si>
  <si>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</si>
  <si>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</si>
  <si>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</si>
  <si>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</si>
  <si>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</si>
  <si>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</si>
  <si>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</si>
  <si>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</si>
  <si>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</si>
  <si>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</si>
  <si>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</si>
  <si>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</si>
  <si>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</si>
  <si>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</si>
  <si>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</si>
  <si>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</si>
  <si>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</si>
  <si>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</si>
  <si>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</si>
  <si>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</si>
  <si>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</si>
  <si>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</si>
  <si>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</si>
  <si>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</si>
  <si>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</si>
  <si>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</si>
  <si>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</si>
  <si>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</si>
  <si>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</si>
  <si>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</si>
  <si>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</si>
  <si>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</si>
  <si>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</si>
  <si>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</si>
  <si>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</si>
  <si>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</si>
  <si>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</si>
  <si>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</si>
  <si>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</si>
  <si>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</si>
  <si>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</si>
  <si>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</si>
  <si>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</si>
  <si>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</si>
  <si>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</si>
  <si>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</si>
  <si>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</si>
  <si>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</si>
  <si>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</si>
  <si>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</si>
  <si>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</si>
  <si>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</si>
  <si>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</si>
  <si>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</si>
  <si>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</si>
  <si>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</si>
  <si>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</si>
  <si>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</si>
  <si>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</si>
  <si>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</si>
  <si>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</si>
  <si>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</si>
  <si>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</si>
  <si>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</si>
  <si>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</si>
  <si>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</si>
  <si>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</si>
  <si>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</si>
  <si>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</si>
  <si>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</si>
  <si>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</si>
  <si>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</si>
  <si>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</si>
  <si>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</si>
  <si>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</si>
  <si>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</si>
  <si>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</si>
  <si>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</si>
  <si>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</si>
  <si>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</si>
  <si>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</si>
  <si>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</si>
  <si>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</si>
  <si>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</si>
  <si>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</si>
  <si>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</si>
  <si>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</si>
  <si>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</si>
  <si>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</si>
  <si>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</si>
  <si>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</si>
  <si>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</si>
  <si>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</si>
  <si>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</si>
  <si>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</si>
  <si>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</si>
  <si>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</si>
  <si>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</si>
  <si>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</si>
  <si>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</si>
  <si>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</si>
  <si>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</si>
  <si>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</si>
  <si>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</si>
  <si>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</si>
  <si>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</si>
  <si>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</si>
  <si>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</si>
  <si>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</si>
  <si>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</si>
  <si>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</si>
  <si>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</si>
  <si>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</si>
  <si>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</si>
  <si>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</si>
  <si>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</si>
  <si>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</si>
  <si>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</si>
  <si>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</si>
  <si>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</si>
  <si>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</si>
  <si>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</si>
  <si>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</si>
  <si>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</si>
  <si>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</si>
  <si>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</si>
  <si>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</si>
  <si>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</si>
  <si>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</si>
  <si>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</si>
  <si>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</si>
  <si>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</si>
  <si>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</si>
  <si>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</si>
  <si>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</si>
  <si>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</si>
  <si>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</si>
  <si>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</si>
  <si>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</si>
  <si>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</si>
  <si>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</si>
  <si>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</si>
  <si>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</si>
  <si>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</si>
  <si>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</si>
  <si>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</si>
  <si>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</si>
  <si>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</si>
  <si>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</si>
  <si>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</si>
  <si>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</si>
  <si>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</si>
  <si>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</si>
  <si>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</si>
  <si>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</si>
  <si>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</si>
  <si>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</si>
  <si>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</si>
  <si>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</si>
  <si>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</si>
  <si>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</si>
  <si>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</si>
  <si>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</si>
  <si>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</si>
  <si>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</si>
  <si>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</si>
  <si>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</si>
  <si>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</si>
  <si>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</si>
  <si>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</si>
  <si>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</si>
  <si>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</si>
  <si>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</si>
  <si>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</si>
  <si>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</si>
  <si>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</si>
  <si>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</si>
  <si>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</si>
  <si>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</si>
  <si>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</si>
  <si>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</si>
  <si>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</si>
  <si>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</si>
  <si>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</si>
  <si>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</si>
  <si>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</si>
  <si>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</si>
  <si>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</si>
  <si>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</si>
  <si>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</si>
  <si>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</si>
  <si>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</si>
  <si>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</si>
  <si>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</si>
  <si>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</si>
  <si>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</si>
  <si>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</si>
  <si>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</si>
  <si>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</si>
  <si>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</si>
  <si>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</si>
  <si>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</si>
  <si>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</si>
  <si>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</si>
  <si>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</si>
  <si>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</si>
  <si>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</si>
  <si>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</si>
  <si>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</si>
  <si>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</si>
  <si>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</si>
  <si>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</si>
  <si>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</si>
  <si>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</si>
  <si>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</si>
  <si>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</si>
  <si>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</si>
  <si>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</si>
  <si>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</si>
  <si>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</si>
  <si>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</si>
  <si>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</si>
  <si>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</si>
  <si>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</si>
  <si>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</si>
  <si>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</si>
  <si>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</si>
  <si>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</si>
  <si>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</si>
  <si>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</si>
  <si>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</si>
  <si>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</si>
  <si>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</si>
  <si>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</si>
  <si>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</si>
  <si>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</si>
  <si>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</si>
  <si>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</si>
  <si>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</si>
  <si>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</si>
  <si>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</si>
  <si>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</si>
  <si>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</si>
  <si>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</si>
  <si>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</si>
  <si>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</si>
  <si>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</si>
  <si>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</si>
  <si>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</si>
  <si>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</si>
  <si>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</si>
  <si>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</si>
  <si>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</si>
  <si>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</si>
  <si>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</si>
  <si>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</si>
  <si>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</si>
  <si>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</si>
  <si>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</si>
  <si>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</si>
  <si>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</si>
  <si>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</si>
  <si>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</si>
  <si>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</si>
  <si>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</si>
  <si>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</si>
  <si>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</si>
  <si>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</si>
  <si>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</si>
  <si>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</si>
  <si>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</si>
  <si>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</si>
  <si>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</si>
  <si>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</si>
  <si>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</si>
  <si>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</si>
  <si>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</si>
  <si>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</si>
  <si>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</si>
  <si>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</si>
  <si>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</si>
  <si>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</si>
  <si>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</si>
  <si>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</si>
  <si>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</si>
  <si>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</si>
  <si>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</si>
  <si>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</si>
  <si>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</si>
  <si>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</si>
  <si>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</si>
  <si>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</si>
  <si>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</si>
  <si>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</si>
  <si>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</si>
  <si>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</si>
  <si>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</si>
  <si>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</si>
  <si>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</si>
  <si>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</si>
  <si>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</si>
  <si>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</si>
  <si>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</si>
  <si>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</si>
  <si>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</si>
  <si>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</si>
  <si>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</si>
  <si>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</si>
  <si>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</si>
  <si>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</si>
  <si>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</si>
  <si>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</si>
  <si>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</si>
  <si>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</si>
  <si>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</si>
  <si>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</si>
  <si>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</si>
  <si>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</si>
  <si>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</si>
  <si>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</si>
  <si>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</si>
  <si>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</si>
  <si>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</si>
  <si>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</si>
  <si>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</si>
  <si>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</si>
  <si>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</si>
  <si>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</si>
  <si>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</si>
  <si>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</si>
  <si>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</si>
  <si>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</si>
  <si>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</si>
  <si>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</si>
  <si>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</si>
  <si>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</si>
  <si>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</si>
  <si>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</si>
  <si>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</si>
  <si>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</si>
  <si>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</si>
  <si>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</si>
  <si>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</si>
  <si>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</si>
  <si>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</si>
  <si>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</si>
  <si>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</si>
  <si>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</si>
  <si>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</si>
  <si>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</si>
  <si>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</si>
  <si>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</si>
  <si>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</si>
  <si>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</si>
  <si>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</si>
  <si>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</si>
  <si>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</si>
  <si>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</si>
  <si>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</si>
  <si>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</si>
  <si>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</si>
  <si>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</si>
  <si>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</si>
  <si>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</si>
  <si>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</si>
  <si>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</si>
  <si>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</si>
  <si>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</si>
  <si>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</si>
  <si>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</si>
  <si>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</si>
  <si>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</si>
  <si>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</si>
  <si>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</si>
  <si>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</si>
  <si>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</si>
  <si>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</si>
  <si>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</si>
  <si>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</si>
  <si>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</si>
  <si>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</si>
  <si>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</si>
  <si>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</si>
  <si>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</si>
  <si>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</si>
  <si>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</si>
  <si>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</si>
  <si>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</si>
  <si>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</si>
  <si>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</si>
  <si>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</si>
  <si>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</si>
  <si>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</si>
  <si>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</si>
  <si>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</si>
  <si>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</si>
  <si>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</si>
  <si>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</si>
  <si>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</si>
  <si>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</si>
  <si>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</si>
  <si>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</si>
  <si>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</si>
  <si>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</si>
  <si>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</si>
  <si>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</si>
  <si>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</si>
  <si>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</si>
  <si>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</si>
  <si>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</si>
  <si>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</si>
  <si>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</si>
  <si>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</si>
  <si>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</si>
  <si>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</si>
  <si>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</si>
  <si>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</si>
  <si>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</si>
  <si>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</si>
  <si>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</si>
  <si>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</si>
  <si>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</si>
  <si>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</si>
  <si>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</si>
  <si>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</si>
  <si>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</si>
  <si>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</si>
  <si>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</si>
  <si>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</si>
  <si>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</si>
  <si>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</si>
  <si>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</si>
  <si>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</si>
  <si>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</si>
  <si>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</si>
  <si>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</si>
  <si>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</si>
  <si>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</si>
  <si>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</si>
  <si>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</si>
  <si>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</si>
  <si>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</si>
  <si>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</si>
  <si>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</si>
  <si>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</si>
  <si>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</si>
  <si>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</si>
  <si>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</si>
  <si>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</si>
  <si>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</si>
  <si>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</si>
  <si>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</si>
  <si>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</si>
  <si>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</si>
  <si>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</si>
  <si>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</si>
  <si>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</si>
  <si>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</si>
  <si>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</si>
  <si>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</si>
  <si>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</si>
  <si>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</si>
  <si>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</si>
  <si>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</si>
  <si>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</si>
  <si>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</si>
  <si>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</si>
  <si>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</si>
  <si>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</si>
  <si>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</si>
  <si>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</si>
  <si>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</si>
  <si>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</si>
  <si>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</si>
  <si>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</si>
  <si>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</si>
  <si>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</si>
  <si>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</si>
  <si>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</si>
  <si>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</si>
  <si>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</si>
  <si>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</si>
  <si>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</si>
  <si>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</si>
  <si>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</si>
  <si>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</si>
  <si>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</si>
  <si>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</si>
  <si>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</si>
  <si>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</si>
  <si>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</si>
  <si>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</si>
  <si>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</si>
  <si>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</si>
  <si>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</si>
  <si>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</si>
  <si>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</si>
  <si>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</si>
  <si>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</si>
  <si>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</si>
  <si>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</si>
  <si>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</si>
  <si>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</si>
  <si>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</si>
  <si>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</si>
  <si>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</si>
  <si>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</si>
  <si>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</si>
  <si>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</si>
  <si>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</si>
  <si>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</si>
  <si>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</si>
  <si>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</si>
  <si>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</si>
  <si>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</si>
  <si>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</si>
  <si>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</si>
  <si>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</si>
  <si>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</si>
  <si>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</si>
  <si>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</si>
  <si>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</si>
  <si>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</si>
  <si>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</si>
  <si>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</si>
  <si>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</si>
  <si>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</si>
  <si>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</si>
  <si>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</si>
  <si>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</si>
  <si>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</si>
  <si>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</si>
  <si>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</si>
  <si>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</si>
  <si>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</si>
  <si>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</si>
  <si>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</si>
  <si>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</si>
  <si>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</si>
  <si>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</si>
  <si>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</si>
  <si>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</si>
  <si>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</si>
  <si>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</si>
  <si>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</si>
  <si>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</si>
  <si>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</si>
  <si>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</si>
  <si>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</si>
  <si>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</si>
  <si>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</si>
  <si>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</si>
  <si>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</si>
  <si>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</si>
  <si>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</si>
  <si>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</si>
  <si>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</si>
  <si>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</si>
  <si>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</si>
  <si>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</si>
  <si>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</si>
  <si>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</si>
  <si>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</si>
  <si>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</si>
  <si>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</si>
  <si>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</si>
  <si>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</si>
  <si>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</si>
  <si>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</si>
  <si>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</si>
  <si>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</si>
  <si>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</si>
  <si>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</si>
  <si>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</si>
  <si>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</si>
  <si>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</si>
  <si>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</si>
  <si>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</si>
  <si>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</si>
  <si>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</si>
  <si>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</si>
  <si>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</si>
  <si>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</si>
  <si>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</si>
  <si>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</si>
  <si>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</si>
  <si>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</si>
  <si>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</si>
  <si>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</si>
  <si>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</si>
  <si>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</si>
  <si>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</si>
  <si>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</si>
  <si>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</si>
  <si>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</si>
  <si>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</si>
  <si>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</si>
  <si>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</si>
  <si>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</si>
  <si>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</si>
  <si>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</si>
  <si>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</si>
  <si>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</si>
  <si>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</si>
  <si>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</si>
  <si>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</si>
  <si>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</si>
  <si>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</si>
  <si>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</si>
  <si>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</si>
  <si>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</si>
  <si>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</si>
  <si>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</si>
  <si>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</si>
  <si>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</si>
  <si>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</si>
  <si>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</si>
  <si>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</si>
  <si>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</si>
  <si>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</si>
  <si>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</si>
  <si>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</si>
  <si>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</si>
  <si>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</si>
  <si>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</si>
  <si>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</si>
  <si>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</si>
  <si>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</si>
  <si>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</si>
  <si>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</si>
  <si>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</si>
  <si>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</si>
  <si>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</si>
  <si>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</si>
  <si>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</si>
  <si>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</si>
  <si>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</si>
  <si>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</si>
  <si>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</si>
  <si>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</si>
  <si>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</si>
  <si>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</si>
  <si>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</si>
  <si>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</si>
  <si>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</si>
  <si>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</si>
  <si>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</si>
  <si>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</si>
  <si>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</si>
  <si>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</si>
  <si>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</si>
  <si>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</si>
  <si>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</si>
  <si>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</si>
  <si>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</si>
  <si>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</si>
  <si>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</si>
  <si>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</si>
  <si>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</si>
  <si>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</si>
  <si>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</si>
  <si>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</si>
  <si>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</si>
  <si>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</si>
  <si>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</si>
  <si>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</si>
  <si>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</si>
  <si>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</si>
  <si>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</si>
  <si>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</si>
  <si>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</si>
  <si>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</si>
  <si>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</si>
  <si>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</si>
  <si>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</si>
  <si>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</si>
  <si>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</si>
  <si>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</si>
  <si>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</si>
  <si>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</si>
  <si>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</si>
  <si>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</si>
  <si>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</si>
  <si>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</si>
  <si>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</si>
  <si>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</si>
  <si>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</si>
  <si>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</si>
  <si>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</si>
  <si>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</si>
  <si>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</si>
  <si>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</si>
  <si>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</si>
  <si>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</si>
  <si>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</si>
  <si>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</si>
  <si>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</si>
  <si>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</si>
  <si>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</si>
  <si>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</si>
  <si>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</si>
  <si>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</si>
  <si>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</si>
  <si>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</si>
  <si>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</si>
  <si>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</si>
  <si>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</si>
  <si>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</si>
  <si>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</si>
  <si>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</si>
  <si>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</si>
  <si>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</si>
  <si>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</si>
  <si>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</si>
  <si>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</si>
  <si>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</si>
  <si>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</si>
  <si>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</si>
  <si>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</si>
  <si>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</si>
  <si>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</si>
  <si>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</si>
  <si>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</si>
  <si>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</si>
  <si>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</si>
  <si>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</si>
  <si>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</si>
  <si>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</si>
  <si>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</si>
  <si>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</si>
  <si>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</si>
  <si>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</si>
  <si>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</si>
  <si>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</si>
  <si>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</si>
  <si>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</si>
  <si>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</si>
  <si>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</si>
  <si>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</si>
  <si>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</si>
  <si>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</si>
  <si>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</si>
  <si>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</si>
  <si>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</si>
  <si>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</si>
  <si>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</si>
  <si>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</si>
  <si>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</si>
  <si>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</si>
  <si>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</si>
  <si>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</si>
  <si>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</si>
  <si>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</si>
  <si>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</si>
  <si>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</si>
  <si>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</si>
  <si>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</si>
  <si>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</si>
  <si>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</si>
  <si>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</si>
  <si>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</si>
  <si>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</si>
  <si>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</si>
  <si>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</si>
  <si>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</si>
  <si>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</si>
  <si>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</si>
  <si>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</si>
  <si>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</si>
  <si>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</si>
  <si>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</si>
  <si>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</si>
  <si>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</si>
  <si>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</si>
  <si>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</si>
  <si>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</si>
  <si>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</si>
  <si>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</si>
  <si>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</si>
  <si>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</si>
  <si>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</si>
  <si>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</si>
  <si>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</si>
  <si>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</si>
  <si>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</si>
  <si>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</si>
  <si>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</si>
  <si>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</si>
  <si>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</si>
  <si>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</si>
  <si>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</si>
  <si>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</si>
  <si>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</si>
  <si>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</si>
  <si>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</si>
  <si>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</si>
  <si>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</si>
  <si>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</si>
  <si>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</si>
  <si>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</si>
  <si>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</si>
  <si>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</si>
  <si>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</si>
  <si>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</si>
  <si>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</si>
  <si>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</si>
  <si>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</si>
  <si>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</si>
  <si>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</si>
  <si>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</si>
  <si>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</si>
  <si>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</si>
  <si>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</si>
  <si>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</si>
  <si>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</si>
  <si>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</si>
  <si>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</si>
  <si>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</si>
  <si>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</si>
  <si>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</si>
  <si>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</si>
  <si>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</si>
  <si>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</si>
  <si>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</si>
  <si>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</si>
  <si>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</si>
  <si>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</si>
  <si>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</si>
  <si>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</si>
  <si>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</si>
  <si>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</si>
  <si>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</si>
  <si>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</si>
  <si>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</si>
  <si>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</si>
  <si>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</si>
  <si>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</si>
  <si>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</si>
  <si>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</si>
  <si>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</si>
  <si>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</si>
  <si>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</si>
  <si>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</si>
  <si>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</si>
  <si>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</si>
  <si>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</si>
  <si>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</si>
  <si>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</si>
  <si>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</si>
  <si>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</si>
  <si>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</si>
  <si>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</si>
  <si>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</si>
  <si>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</si>
  <si>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</si>
  <si>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</si>
  <si>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</si>
  <si>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</si>
  <si>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</si>
  <si>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</si>
  <si>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</si>
  <si>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</si>
  <si>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</si>
  <si>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</si>
  <si>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</si>
  <si>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</si>
  <si>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</si>
  <si>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</si>
  <si>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</si>
  <si>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</si>
  <si>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</si>
  <si>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</si>
  <si>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</si>
  <si>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</si>
  <si>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</si>
  <si>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</si>
  <si>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</si>
  <si>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</si>
  <si>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</si>
  <si>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</si>
  <si>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</si>
  <si>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</si>
  <si>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</si>
  <si>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</si>
  <si>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</si>
  <si>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</si>
  <si>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</si>
  <si>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</si>
  <si>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</si>
  <si>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</si>
  <si>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</si>
  <si>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</si>
  <si>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</si>
  <si>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</si>
  <si>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</si>
  <si>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</si>
  <si>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</si>
  <si>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</si>
  <si>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</si>
  <si>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</si>
  <si>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</si>
  <si>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</si>
  <si>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</si>
  <si>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</si>
  <si>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</si>
  <si>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</si>
  <si>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</si>
  <si>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</si>
  <si>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</si>
  <si>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</si>
  <si>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</si>
  <si>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</si>
  <si>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</si>
  <si>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</si>
  <si>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</si>
  <si>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</si>
  <si>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</si>
  <si>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</si>
  <si>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</si>
  <si>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</si>
  <si>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</si>
  <si>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</si>
  <si>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</si>
  <si>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</si>
  <si>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</si>
  <si>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</si>
  <si>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</si>
  <si>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</si>
  <si>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</si>
  <si>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</si>
  <si>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</si>
  <si>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</si>
  <si>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</si>
  <si>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</si>
  <si>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</si>
  <si>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</si>
  <si>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</si>
  <si>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</si>
  <si>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</si>
  <si>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</si>
  <si>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</si>
  <si>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</si>
  <si>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</si>
  <si>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</si>
  <si>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</si>
  <si>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</si>
  <si>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</si>
  <si>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</si>
  <si>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</si>
  <si>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</si>
  <si>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</si>
  <si>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</si>
  <si>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</si>
  <si>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</si>
  <si>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</si>
  <si>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</si>
  <si>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</si>
  <si>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</si>
  <si>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</si>
  <si>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</si>
  <si>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</si>
  <si>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</si>
  <si>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</si>
  <si>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</si>
  <si>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</si>
  <si>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</si>
  <si>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</si>
  <si>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</si>
  <si>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</si>
  <si>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</si>
  <si>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</si>
  <si>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</si>
  <si>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</si>
  <si>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</si>
  <si>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</si>
  <si>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</si>
  <si>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</si>
  <si>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</si>
  <si>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</si>
  <si>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</si>
  <si>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</si>
  <si>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</si>
  <si>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</si>
  <si>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</si>
  <si>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</si>
  <si>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</si>
  <si>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</si>
  <si>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</si>
  <si>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</si>
  <si>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</si>
  <si>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</si>
  <si>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</si>
  <si>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</si>
  <si>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</si>
  <si>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</si>
  <si>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</si>
  <si>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</si>
  <si>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</si>
  <si>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</si>
  <si>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</si>
  <si>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</si>
  <si>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</si>
  <si>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</si>
  <si>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</si>
  <si>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</si>
  <si>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</si>
  <si>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</si>
  <si>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</si>
  <si>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</si>
  <si>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</si>
  <si>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</si>
  <si>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</si>
  <si>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</si>
  <si>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</si>
  <si>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</si>
  <si>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</si>
  <si>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</si>
  <si>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</si>
  <si>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</si>
  <si>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</si>
  <si>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</si>
  <si>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</si>
  <si>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</si>
  <si>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</si>
  <si>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</si>
  <si>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</si>
  <si>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</si>
  <si>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</si>
  <si>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</si>
  <si>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</si>
  <si>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</si>
  <si>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</si>
  <si>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</si>
  <si>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</si>
  <si>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</si>
  <si>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</si>
  <si>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</si>
  <si>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</si>
  <si>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</si>
  <si>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</si>
  <si>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</si>
  <si>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</si>
  <si>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</si>
  <si>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</si>
  <si>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</si>
  <si>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</si>
  <si>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</si>
  <si>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</si>
  <si>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</si>
  <si>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</si>
  <si>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</si>
  <si>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</si>
  <si>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</si>
  <si>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</si>
  <si>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</si>
  <si>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</si>
  <si>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</si>
  <si>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</si>
  <si>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</si>
  <si>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</si>
  <si>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</si>
  <si>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</si>
  <si>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</si>
  <si>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</si>
  <si>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</si>
  <si>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</si>
  <si>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</si>
  <si>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</si>
  <si>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</si>
  <si>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</si>
  <si>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</si>
  <si>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</si>
  <si>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</si>
  <si>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</si>
  <si>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</si>
  <si>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</si>
  <si>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</si>
  <si>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</si>
  <si>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</si>
  <si>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</si>
  <si>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</si>
  <si>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</si>
  <si>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</si>
  <si>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</si>
  <si>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</si>
  <si>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</si>
  <si>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</si>
  <si>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</si>
  <si>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</si>
  <si>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</si>
  <si>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</si>
  <si>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</si>
  <si>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</si>
  <si>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</si>
  <si>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</si>
  <si>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</si>
  <si>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</si>
  <si>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</si>
  <si>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</si>
  <si>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</si>
  <si>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</si>
  <si>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</si>
  <si>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</si>
  <si>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</si>
  <si>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</si>
  <si>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</si>
  <si>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</si>
  <si>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</si>
  <si>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</si>
  <si>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</si>
  <si>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</si>
  <si>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</si>
  <si>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</si>
  <si>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</si>
  <si>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</si>
  <si>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</si>
  <si>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</si>
  <si>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</si>
  <si>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</si>
  <si>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</si>
  <si>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</si>
  <si>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</si>
  <si>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</si>
  <si>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</si>
  <si>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</si>
  <si>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</si>
  <si>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</si>
  <si>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</si>
  <si>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</si>
  <si>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</si>
  <si>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</si>
  <si>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</si>
  <si>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</si>
  <si>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</si>
  <si>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</si>
  <si>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</si>
  <si>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</si>
  <si>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</si>
  <si>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</si>
  <si>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</si>
  <si>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</si>
  <si>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</si>
  <si>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</si>
  <si>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</si>
  <si>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</si>
  <si>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</si>
  <si>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</si>
  <si>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</si>
  <si>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</si>
  <si>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</si>
  <si>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</si>
  <si>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</si>
  <si>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</si>
  <si>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</si>
  <si>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</si>
  <si>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</si>
  <si>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</si>
  <si>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</si>
  <si>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</si>
  <si>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</si>
  <si>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</si>
  <si>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</si>
  <si>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</si>
  <si>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</si>
  <si>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</si>
  <si>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</si>
  <si>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</si>
  <si>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</si>
  <si>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</si>
  <si>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</si>
  <si>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</si>
  <si>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</si>
  <si>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</si>
  <si>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</si>
  <si>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</si>
  <si>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</si>
  <si>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</si>
  <si>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</si>
  <si>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</si>
  <si>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</si>
  <si>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</si>
  <si>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</si>
  <si>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</si>
  <si>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</si>
  <si>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</si>
  <si>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</si>
  <si>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</si>
  <si>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</si>
  <si>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</si>
  <si>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</si>
  <si>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</si>
  <si>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</si>
  <si>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</si>
  <si>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</si>
  <si>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</si>
  <si>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</si>
  <si>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</si>
  <si>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</si>
  <si>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</si>
  <si>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</si>
  <si>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</si>
  <si>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</si>
  <si>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</si>
  <si>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</si>
  <si>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</si>
  <si>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</si>
  <si>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</si>
  <si>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</si>
  <si>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</si>
  <si>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</si>
  <si>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</si>
  <si>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</si>
  <si>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</si>
  <si>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</si>
  <si>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</si>
  <si>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</si>
  <si>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</si>
  <si>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</si>
  <si>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</si>
  <si>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</si>
  <si>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</si>
  <si>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</si>
  <si>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</si>
  <si>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</si>
  <si>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</si>
  <si>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</si>
  <si>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</si>
  <si>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</si>
  <si>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</si>
  <si>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</si>
  <si>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</si>
  <si>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</si>
  <si>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</si>
  <si>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</si>
  <si>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</si>
  <si>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</si>
  <si>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</si>
  <si>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</si>
  <si>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</si>
  <si>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</si>
  <si>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</si>
  <si>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</si>
  <si>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</si>
  <si>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</si>
  <si>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</si>
  <si>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</si>
  <si>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</si>
  <si>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</si>
  <si>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</si>
  <si>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</si>
  <si>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</si>
  <si>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</si>
  <si>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</si>
  <si>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</si>
  <si>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</si>
  <si>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</si>
  <si>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</si>
  <si>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</si>
  <si>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</si>
  <si>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</si>
  <si>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</si>
  <si>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</si>
  <si>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</si>
  <si>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</si>
  <si>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</si>
  <si>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</si>
  <si>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</si>
  <si>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</si>
  <si>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</si>
  <si>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</si>
  <si>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</si>
  <si>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</si>
  <si>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</si>
  <si>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</si>
  <si>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</si>
  <si>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</si>
  <si>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</si>
  <si>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</si>
  <si>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</si>
  <si>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</si>
  <si>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</si>
  <si>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</si>
  <si>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</si>
  <si>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</si>
  <si>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</si>
  <si>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</si>
  <si>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</si>
  <si>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</si>
  <si>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</si>
  <si>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</si>
  <si>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</si>
  <si>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</si>
  <si>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</si>
  <si>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</si>
  <si>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</si>
  <si>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</si>
  <si>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</si>
  <si>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</si>
  <si>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</si>
  <si>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</si>
  <si>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</si>
  <si>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</si>
  <si>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</si>
  <si>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</si>
  <si>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</si>
  <si>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</si>
  <si>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</si>
  <si>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</si>
  <si>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</si>
  <si>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</si>
  <si>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</si>
  <si>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</si>
  <si>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</si>
  <si>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</si>
  <si>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</si>
  <si>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</si>
  <si>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</si>
  <si>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</si>
  <si>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</si>
  <si>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</si>
  <si>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</si>
  <si>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</si>
  <si>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</si>
  <si>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</si>
  <si>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</si>
  <si>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</si>
  <si>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</si>
  <si>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</si>
  <si>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</si>
  <si>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</si>
  <si>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</si>
  <si>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</si>
  <si>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</si>
  <si>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</si>
  <si>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</si>
  <si>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</si>
  <si>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</si>
  <si>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</si>
  <si>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</si>
  <si>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</si>
  <si>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</si>
  <si>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</si>
  <si>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</si>
  <si>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</si>
  <si>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</si>
  <si>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</si>
  <si>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</si>
  <si>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</si>
  <si>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</si>
  <si>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</si>
  <si>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</si>
  <si>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</si>
  <si>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</si>
  <si>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</si>
  <si>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</si>
  <si>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</si>
  <si>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</si>
  <si>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</si>
  <si>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</si>
  <si>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</si>
  <si>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</si>
  <si>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</si>
  <si>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</si>
  <si>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</si>
  <si>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</si>
  <si>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</si>
  <si>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</si>
  <si>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</si>
  <si>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</si>
  <si>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</si>
  <si>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</si>
  <si>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</si>
  <si>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</si>
  <si>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</si>
  <si>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</si>
  <si>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</si>
  <si>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</si>
  <si>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</si>
  <si>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</si>
  <si>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</si>
  <si>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</si>
  <si>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</si>
  <si>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</si>
  <si>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</si>
  <si>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</si>
  <si>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</si>
  <si>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</si>
  <si>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</si>
  <si>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</si>
  <si>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</si>
  <si>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</si>
  <si>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</si>
  <si>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</si>
  <si>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</si>
  <si>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</si>
  <si>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</si>
  <si>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</si>
  <si>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</si>
  <si>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</si>
  <si>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</si>
  <si>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</si>
  <si>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</si>
  <si>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</si>
  <si>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</si>
  <si>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</si>
  <si>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</si>
  <si>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</si>
  <si>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</si>
  <si>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</si>
  <si>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</si>
  <si>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</si>
  <si>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</si>
  <si>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</si>
  <si>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</si>
  <si>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</si>
  <si>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</si>
  <si>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</si>
  <si>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</si>
  <si>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</si>
  <si>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</si>
  <si>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</si>
  <si>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</si>
  <si>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</si>
  <si>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</si>
  <si>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</si>
  <si>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</si>
  <si>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</si>
  <si>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</si>
  <si>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</si>
  <si>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</si>
  <si>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</si>
  <si>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</si>
  <si>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</si>
  <si>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</si>
  <si>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</si>
  <si>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</si>
  <si>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</si>
  <si>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</si>
  <si>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</si>
  <si>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</si>
  <si>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</si>
  <si>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</si>
  <si>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</si>
  <si>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</si>
  <si>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</si>
  <si>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</si>
  <si>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</si>
  <si>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</si>
  <si>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</si>
  <si>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</si>
  <si>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</si>
  <si>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</si>
  <si>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</si>
  <si>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</si>
  <si>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</si>
  <si>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</si>
  <si>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</si>
  <si>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</si>
  <si>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</si>
  <si>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</si>
  <si>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</si>
  <si>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</si>
  <si>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</si>
  <si>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</si>
  <si>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</si>
  <si>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</si>
  <si>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</si>
  <si>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</si>
  <si>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</si>
  <si>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</si>
  <si>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</si>
  <si>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</si>
  <si>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</si>
  <si>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</si>
  <si>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</si>
  <si>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</si>
  <si>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</si>
  <si>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</si>
  <si>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</si>
  <si>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</si>
  <si>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</si>
  <si>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</si>
  <si>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</si>
  <si>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</si>
  <si>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</si>
  <si>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</si>
  <si>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</si>
  <si>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</si>
  <si>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</si>
  <si>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</si>
  <si>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</si>
  <si>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</si>
  <si>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</si>
  <si>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</si>
  <si>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</si>
  <si>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</si>
  <si>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</si>
  <si>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</si>
  <si>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</si>
  <si>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</si>
  <si>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</si>
  <si>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</si>
  <si>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</si>
  <si>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</si>
  <si>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</si>
  <si>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</si>
  <si>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</si>
  <si>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</si>
  <si>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</si>
  <si>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</si>
  <si>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</si>
  <si>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</si>
  <si>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</si>
  <si>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</si>
  <si>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</si>
  <si>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</si>
  <si>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</si>
  <si>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</si>
  <si>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</si>
  <si>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</si>
  <si>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</si>
  <si>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</si>
  <si>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</si>
  <si>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</si>
  <si>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</si>
  <si>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</si>
  <si>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</si>
  <si>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</si>
  <si>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</si>
  <si>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</si>
  <si>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</si>
  <si>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</si>
  <si>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</si>
  <si>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</si>
  <si>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</si>
  <si>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</si>
  <si>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</si>
  <si>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</si>
  <si>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</si>
  <si>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</si>
  <si>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</si>
  <si>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</si>
  <si>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</si>
  <si>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</si>
  <si>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</si>
  <si>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</si>
  <si>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</si>
  <si>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</si>
  <si>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</si>
  <si>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</si>
  <si>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</si>
  <si>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</si>
  <si>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</si>
  <si>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</si>
  <si>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</si>
  <si>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</si>
  <si>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</si>
  <si>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</si>
  <si>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</si>
  <si>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</si>
  <si>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</si>
  <si>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</si>
  <si>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</si>
  <si>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</si>
  <si>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</si>
  <si>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</si>
  <si>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</si>
  <si>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</si>
  <si>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</si>
  <si>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</si>
  <si>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</si>
  <si>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</si>
  <si>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</si>
  <si>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</si>
  <si>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</si>
  <si>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</si>
  <si>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</si>
  <si>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</si>
  <si>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</si>
  <si>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</si>
  <si>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</si>
  <si>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</si>
  <si>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</si>
  <si>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</si>
  <si>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</si>
  <si>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</si>
  <si>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</si>
  <si>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</si>
  <si>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</si>
  <si>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</si>
  <si>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</si>
  <si>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</si>
  <si>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</si>
  <si>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</si>
  <si>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</si>
  <si>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</si>
  <si>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</si>
  <si>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</si>
  <si>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</si>
  <si>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</si>
  <si>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</si>
  <si>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</si>
  <si>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</si>
  <si>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</si>
  <si>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</si>
  <si>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</si>
  <si>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</si>
  <si>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</si>
  <si>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</si>
  <si>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</si>
  <si>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</si>
  <si>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</si>
  <si>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</si>
  <si>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</si>
  <si>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</si>
  <si>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</si>
  <si>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</si>
  <si>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</si>
  <si>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</si>
  <si>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</si>
  <si>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</si>
  <si>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</si>
  <si>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</si>
  <si>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</si>
  <si>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</si>
  <si>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</si>
  <si>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</si>
  <si>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</si>
  <si>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</si>
  <si>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</si>
  <si>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</si>
  <si>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</si>
  <si>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</si>
  <si>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</si>
  <si>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</si>
  <si>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</si>
  <si>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</si>
  <si>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</si>
  <si>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</si>
  <si>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</si>
  <si>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</si>
  <si>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</si>
  <si>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</si>
  <si>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</si>
  <si>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</si>
  <si>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</si>
  <si>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</si>
  <si>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</si>
  <si>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</si>
  <si>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</si>
  <si>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</si>
  <si>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</si>
  <si>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</si>
  <si>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</si>
  <si>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</si>
  <si>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</si>
  <si>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</si>
  <si>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</si>
  <si>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</si>
  <si>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</si>
  <si>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</si>
  <si>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</si>
  <si>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</si>
  <si>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</si>
  <si>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</si>
  <si>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</si>
  <si>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</si>
  <si>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</si>
  <si>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</si>
  <si>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</si>
  <si>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</si>
  <si>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</si>
  <si>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</si>
  <si>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</si>
  <si>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</si>
  <si>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</si>
  <si>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</si>
  <si>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</si>
  <si>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</si>
  <si>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</si>
  <si>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</si>
  <si>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</si>
  <si>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</si>
  <si>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</si>
  <si>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</si>
  <si>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</si>
  <si>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</si>
  <si>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</si>
  <si>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</si>
  <si>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</si>
  <si>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</si>
  <si>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</si>
  <si>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</si>
  <si>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</si>
  <si>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</si>
  <si>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</si>
  <si>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</si>
  <si>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</si>
  <si>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</si>
  <si>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</si>
  <si>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</si>
  <si>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</si>
  <si>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</si>
  <si>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</si>
  <si>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</si>
  <si>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</si>
  <si>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</si>
  <si>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</si>
  <si>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</si>
  <si>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</si>
  <si>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</si>
  <si>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</si>
  <si>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</si>
  <si>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</si>
  <si>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</si>
  <si>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</si>
  <si>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</si>
  <si>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</si>
  <si>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</si>
  <si>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</si>
  <si>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</si>
  <si>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</si>
  <si>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</si>
  <si>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</si>
  <si>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</si>
  <si>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</si>
  <si>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</si>
  <si>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</si>
  <si>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</si>
  <si>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</si>
  <si>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</si>
  <si>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</si>
  <si>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</si>
  <si>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</si>
  <si>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</si>
  <si>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</si>
  <si>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</si>
  <si>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</si>
  <si>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</si>
  <si>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</si>
  <si>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</si>
  <si>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</si>
  <si>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</si>
  <si>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</si>
  <si>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</si>
  <si>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</si>
  <si>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</si>
  <si>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</si>
  <si>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</si>
  <si>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</si>
  <si>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</si>
  <si>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</si>
  <si>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</si>
  <si>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</si>
  <si>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</si>
  <si>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</si>
  <si>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</si>
  <si>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</si>
  <si>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</si>
  <si>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</si>
  <si>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</si>
  <si>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</si>
  <si>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</si>
  <si>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</si>
  <si>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</si>
  <si>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</si>
  <si>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</si>
  <si>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</si>
  <si>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</si>
  <si>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</si>
  <si>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</si>
  <si>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</si>
  <si>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</si>
  <si>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</si>
  <si>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</si>
  <si>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</si>
  <si>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</si>
  <si>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</si>
  <si>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</si>
  <si>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</si>
  <si>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</si>
  <si>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</si>
  <si>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</si>
  <si>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</si>
  <si>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</si>
  <si>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</si>
  <si>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</si>
  <si>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</si>
  <si>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</si>
  <si>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</si>
  <si>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</si>
  <si>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</si>
  <si>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</si>
  <si>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</si>
  <si>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</si>
  <si>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</si>
  <si>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</si>
  <si>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</si>
  <si>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</si>
  <si>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</si>
  <si>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</si>
  <si>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</si>
  <si>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</si>
  <si>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</si>
  <si>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</si>
  <si>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</si>
  <si>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</si>
  <si>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</si>
  <si>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</si>
  <si>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</si>
  <si>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</si>
  <si>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</si>
  <si>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</si>
  <si>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</si>
  <si>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</si>
  <si>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</si>
  <si>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</si>
  <si>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</si>
  <si>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</si>
  <si>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</si>
  <si>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</si>
  <si>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</si>
  <si>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</si>
  <si>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</si>
  <si>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</si>
  <si>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</si>
  <si>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</si>
  <si>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</si>
  <si>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</si>
  <si>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</si>
  <si>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</si>
  <si>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</si>
  <si>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</si>
  <si>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</si>
  <si>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</si>
  <si>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</si>
  <si>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</si>
  <si>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</si>
  <si>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</si>
  <si>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</si>
  <si>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</si>
  <si>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</si>
  <si>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</si>
  <si>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</si>
  <si>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</si>
  <si>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</si>
  <si>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</si>
  <si>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</si>
  <si>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</si>
  <si>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</si>
  <si>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</si>
  <si>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</si>
  <si>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</si>
  <si>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</si>
  <si>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</si>
  <si>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</si>
  <si>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</si>
  <si>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</si>
  <si>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</si>
  <si>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</si>
  <si>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</si>
  <si>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</si>
  <si>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</si>
  <si>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</si>
  <si>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</si>
  <si>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</si>
  <si>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</si>
  <si>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</si>
  <si>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</si>
  <si>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</si>
  <si>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</si>
  <si>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</si>
  <si>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</si>
  <si>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</si>
  <si>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</si>
  <si>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</si>
  <si>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</si>
  <si>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</si>
  <si>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</si>
  <si>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</si>
  <si>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</si>
  <si>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</si>
  <si>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</si>
  <si>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</si>
  <si>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</si>
  <si>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</si>
  <si>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</si>
  <si>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</si>
  <si>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</si>
  <si>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</si>
  <si>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</si>
  <si>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</si>
  <si>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</si>
  <si>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</si>
  <si>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</si>
  <si>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</si>
  <si>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</si>
  <si>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</si>
  <si>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</si>
  <si>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</si>
  <si>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</si>
  <si>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</si>
  <si>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</si>
  <si>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</si>
  <si>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</si>
  <si>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</si>
  <si>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</si>
  <si>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</si>
  <si>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</si>
  <si>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</si>
  <si>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</si>
  <si>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</si>
  <si>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</si>
  <si>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</si>
  <si>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</si>
  <si>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</si>
  <si>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</si>
  <si>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</si>
  <si>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</si>
  <si>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</si>
  <si>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</si>
  <si>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</si>
  <si>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</si>
  <si>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</si>
  <si>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</si>
  <si>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</si>
  <si>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</si>
  <si>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</si>
  <si>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</si>
  <si>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</si>
  <si>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</si>
  <si>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</si>
  <si>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</si>
  <si>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</si>
  <si>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</si>
  <si>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</si>
  <si>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</si>
  <si>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</si>
  <si>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</si>
  <si>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</si>
  <si>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</si>
  <si>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</si>
  <si>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</si>
  <si>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</si>
  <si>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</si>
  <si>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</si>
  <si>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</si>
  <si>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</si>
  <si>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</si>
  <si>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</si>
  <si>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</si>
  <si>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</si>
  <si>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</si>
  <si>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</si>
  <si>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</si>
  <si>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</si>
  <si>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</si>
  <si>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</si>
  <si>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</si>
  <si>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</si>
  <si>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</si>
  <si>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</si>
  <si>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</si>
  <si>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</si>
  <si>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</si>
  <si>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</si>
  <si>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</si>
  <si>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</si>
  <si>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</si>
  <si>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</si>
  <si>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</si>
  <si>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</si>
  <si>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</si>
  <si>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</si>
  <si>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</si>
  <si>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</si>
  <si>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</si>
  <si>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</si>
  <si>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</si>
  <si>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</si>
  <si>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</si>
  <si>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</si>
  <si>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</si>
  <si>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</si>
  <si>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</si>
  <si>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</si>
  <si>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</si>
  <si>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</si>
  <si>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</si>
  <si>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</si>
  <si>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</si>
  <si>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</si>
  <si>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</si>
  <si>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</si>
  <si>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</si>
  <si>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</si>
  <si>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</si>
  <si>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</si>
  <si>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</si>
  <si>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</si>
  <si>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</si>
  <si>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</si>
  <si>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</si>
  <si>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</si>
  <si>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</si>
  <si>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</si>
  <si>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</si>
  <si>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</si>
  <si>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</si>
  <si>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</si>
  <si>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</si>
  <si>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</si>
  <si>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</si>
  <si>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</si>
  <si>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</si>
  <si>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</si>
  <si>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</si>
  <si>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</si>
  <si>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</si>
  <si>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</si>
  <si>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</si>
  <si>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</si>
  <si>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</si>
  <si>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</si>
  <si>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</si>
  <si>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</si>
  <si>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</si>
  <si>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</si>
  <si>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</si>
  <si>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</si>
  <si>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</si>
  <si>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</si>
  <si>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</si>
  <si>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</si>
  <si>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</si>
  <si>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</si>
  <si>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</si>
  <si>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</si>
  <si>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</si>
  <si>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</si>
  <si>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</si>
  <si>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</si>
  <si>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</si>
  <si>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</si>
  <si>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</si>
  <si>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</si>
  <si>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</si>
  <si>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</si>
  <si>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</si>
  <si>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</si>
  <si>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</si>
  <si>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</si>
  <si>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</si>
  <si>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</si>
  <si>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</si>
  <si>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</si>
  <si>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</si>
  <si>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</si>
  <si>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</si>
  <si>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</si>
  <si>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</si>
  <si>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</si>
  <si>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</si>
  <si>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</si>
  <si>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</si>
  <si>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</si>
  <si>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</si>
  <si>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</si>
  <si>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</si>
  <si>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</si>
  <si>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</si>
  <si>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</si>
  <si>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</si>
  <si>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</si>
  <si>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</si>
  <si>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</si>
  <si>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</si>
  <si>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</si>
  <si>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</si>
  <si>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</si>
  <si>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</si>
  <si>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</si>
  <si>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</si>
  <si>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</si>
  <si>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</si>
  <si>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</si>
  <si>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</si>
  <si>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</si>
  <si>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</si>
  <si>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</si>
  <si>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</si>
  <si>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</si>
  <si>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</si>
  <si>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</si>
  <si>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</si>
  <si>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</si>
  <si>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</si>
  <si>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</si>
  <si>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</si>
  <si>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</si>
  <si>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</si>
  <si>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</si>
  <si>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</si>
  <si>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</si>
  <si>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</si>
  <si>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</si>
  <si>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</si>
  <si>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</si>
  <si>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</si>
  <si>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</si>
  <si>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</si>
  <si>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</si>
  <si>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</si>
  <si>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</si>
  <si>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</si>
  <si>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</si>
  <si>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</si>
  <si>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</si>
  <si>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</si>
  <si>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</si>
  <si>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</si>
  <si>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</si>
  <si>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</si>
  <si>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</si>
  <si>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</si>
  <si>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</si>
  <si>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</si>
  <si>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</si>
  <si>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</si>
  <si>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</si>
  <si>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</si>
  <si>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</si>
  <si>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</si>
  <si>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</si>
  <si>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</si>
  <si>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</si>
  <si>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</si>
  <si>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</si>
  <si>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</si>
  <si>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</si>
  <si>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</si>
  <si>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</si>
  <si>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</si>
  <si>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</si>
  <si>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</si>
  <si>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</si>
  <si>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</si>
  <si>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</si>
  <si>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</si>
  <si>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</si>
  <si>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</si>
  <si>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</si>
  <si>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</si>
  <si>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</si>
  <si>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</si>
  <si>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</si>
  <si>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</si>
  <si>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</si>
  <si>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</si>
  <si>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</si>
  <si>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</si>
  <si>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</si>
  <si>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</si>
  <si>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</si>
  <si>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</si>
  <si>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</si>
  <si>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</si>
  <si>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</si>
  <si>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</si>
  <si>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</si>
  <si>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</si>
  <si>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</si>
  <si>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</si>
  <si>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</si>
  <si>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</si>
  <si>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</si>
  <si>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</si>
  <si>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</si>
  <si>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</si>
  <si>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</si>
  <si>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</si>
  <si>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</si>
  <si>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</si>
  <si>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</si>
  <si>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</si>
  <si>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</si>
  <si>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</si>
  <si>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</si>
  <si>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</si>
  <si>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</si>
  <si>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</si>
  <si>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</si>
  <si>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</si>
  <si>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</si>
  <si>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</si>
  <si>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</si>
  <si>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</si>
  <si>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</si>
  <si>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</si>
  <si>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</si>
  <si>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</si>
  <si>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</si>
  <si>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</si>
  <si>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</si>
  <si>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</si>
  <si>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</si>
  <si>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</si>
  <si>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</si>
  <si>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</si>
  <si>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</si>
  <si>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</si>
  <si>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</si>
  <si>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</si>
  <si>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</si>
  <si>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</si>
  <si>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</si>
  <si>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</si>
  <si>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</si>
  <si>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</si>
  <si>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</si>
  <si>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</si>
  <si>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</si>
  <si>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</si>
  <si>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</si>
  <si>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</si>
  <si>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</si>
  <si>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</si>
  <si>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</si>
  <si>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</si>
  <si>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</si>
  <si>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</si>
  <si>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</si>
  <si>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</si>
  <si>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</si>
  <si>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</si>
  <si>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</si>
  <si>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</si>
  <si>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</si>
  <si>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</si>
  <si>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</si>
  <si>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</si>
  <si>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</si>
  <si>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</si>
  <si>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</si>
  <si>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</si>
  <si>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</si>
  <si>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</si>
  <si>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</si>
  <si>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</si>
  <si>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</si>
  <si>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</si>
  <si>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</si>
  <si>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</si>
  <si>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</si>
  <si>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</si>
  <si>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</si>
  <si>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</si>
  <si>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</si>
  <si>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</si>
  <si>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</si>
  <si>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</si>
  <si>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</si>
  <si>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</si>
  <si>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</si>
  <si>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</si>
  <si>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</si>
  <si>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</si>
  <si>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</si>
  <si>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</si>
  <si>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</si>
  <si>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</si>
  <si>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</si>
  <si>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</si>
  <si>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</si>
  <si>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</si>
  <si>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</si>
  <si>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</si>
  <si>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</si>
  <si>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</si>
  <si>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</si>
  <si>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</si>
  <si>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</si>
  <si>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</si>
  <si>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</si>
  <si>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</si>
  <si>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</si>
  <si>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</si>
  <si>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</si>
  <si>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</si>
  <si>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</si>
  <si>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</si>
  <si>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</si>
  <si>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</si>
  <si>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</si>
  <si>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</si>
  <si>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</si>
  <si>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</si>
  <si>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</si>
  <si>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</si>
  <si>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</si>
  <si>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</si>
  <si>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</si>
  <si>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</si>
  <si>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</si>
  <si>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</si>
  <si>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</si>
  <si>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</si>
  <si>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</si>
  <si>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</si>
  <si>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</si>
  <si>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</si>
  <si>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</si>
  <si>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</si>
  <si>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</si>
  <si>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</si>
  <si>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</si>
  <si>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</si>
  <si>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</si>
  <si>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</si>
  <si>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</si>
  <si>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</si>
  <si>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</si>
  <si>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</si>
  <si>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</si>
  <si>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</si>
  <si>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</si>
  <si>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</si>
  <si>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</si>
  <si>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</si>
  <si>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</si>
  <si>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</si>
  <si>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</si>
  <si>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</si>
  <si>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</si>
  <si>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</si>
  <si>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</si>
  <si>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</si>
  <si>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</si>
  <si>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</si>
  <si>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</si>
  <si>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</si>
  <si>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</si>
  <si>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</si>
  <si>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</si>
  <si>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</si>
  <si>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</si>
  <si>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</si>
  <si>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</si>
  <si>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</si>
  <si>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</si>
  <si>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</si>
  <si>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</si>
  <si>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</si>
  <si>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</si>
  <si>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</si>
  <si>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</si>
  <si>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</si>
  <si>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</si>
  <si>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</si>
  <si>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</si>
  <si>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</si>
  <si>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</si>
  <si>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</si>
  <si>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</si>
  <si>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</si>
  <si>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</si>
  <si>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</si>
  <si>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</si>
  <si>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</si>
  <si>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</si>
  <si>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</si>
  <si>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</si>
  <si>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</si>
  <si>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</si>
  <si>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</si>
  <si>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</si>
  <si>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</si>
  <si>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</si>
  <si>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</si>
  <si>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</si>
  <si>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</si>
  <si>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</si>
  <si>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</si>
  <si>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</si>
  <si>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</si>
  <si>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</si>
  <si>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</si>
  <si>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</si>
  <si>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</si>
  <si>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</si>
  <si>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</si>
  <si>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</si>
  <si>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</si>
  <si>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</si>
  <si>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</si>
  <si>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</si>
  <si>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</si>
  <si>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</si>
  <si>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</si>
  <si>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</si>
  <si>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</si>
  <si>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</si>
  <si>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</si>
  <si>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</si>
  <si>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</si>
  <si>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</si>
  <si>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</si>
  <si>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</si>
  <si>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</si>
  <si>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</si>
  <si>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</si>
  <si>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</si>
  <si>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</si>
  <si>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</si>
  <si>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</si>
  <si>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</si>
  <si>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</si>
  <si>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</si>
  <si>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</si>
  <si>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</si>
  <si>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</si>
  <si>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</si>
  <si>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</si>
  <si>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</si>
  <si>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</si>
  <si>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</si>
  <si>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</si>
  <si>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</si>
  <si>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</si>
  <si>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</si>
  <si>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</si>
  <si>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</si>
  <si>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</si>
  <si>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</si>
  <si>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</si>
  <si>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</si>
  <si>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</si>
  <si>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</si>
  <si>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</si>
  <si>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</si>
  <si>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</si>
  <si>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</si>
  <si>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</si>
  <si>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</si>
  <si>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</si>
  <si>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</si>
  <si>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</si>
  <si>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</si>
  <si>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</si>
  <si>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</si>
  <si>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</si>
  <si>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</si>
  <si>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</si>
  <si>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</si>
  <si>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</si>
  <si>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</si>
  <si>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</si>
  <si>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</si>
  <si>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</si>
  <si>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</si>
  <si>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</si>
  <si>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</si>
  <si>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</si>
  <si>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</si>
  <si>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</si>
  <si>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</si>
  <si>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</si>
  <si>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</si>
  <si>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</si>
  <si>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</si>
  <si>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</si>
  <si>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</si>
  <si>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</si>
  <si>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</si>
  <si>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</si>
  <si>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</si>
  <si>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</si>
  <si>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</si>
  <si>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</si>
  <si>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</si>
  <si>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</si>
  <si>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</si>
  <si>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</si>
  <si>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</si>
  <si>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</si>
  <si>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</si>
  <si>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</si>
  <si>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</si>
  <si>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</si>
  <si>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</si>
  <si>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</si>
  <si>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</si>
  <si>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</si>
  <si>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</si>
  <si>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</si>
  <si>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</si>
  <si>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</si>
  <si>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</si>
  <si>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</si>
  <si>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</si>
  <si>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</si>
  <si>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</si>
  <si>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</si>
  <si>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</si>
  <si>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</si>
  <si>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</si>
  <si>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</si>
  <si>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</si>
  <si>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</si>
  <si>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</si>
  <si>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</si>
  <si>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</si>
  <si>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</si>
  <si>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</si>
  <si>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</si>
  <si>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</si>
  <si>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</si>
  <si>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</si>
  <si>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</si>
  <si>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</si>
  <si>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</si>
  <si>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</si>
  <si>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</si>
  <si>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</si>
  <si>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</si>
  <si>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</si>
  <si>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</si>
  <si>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</si>
  <si>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</si>
  <si>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</si>
  <si>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</si>
  <si>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</si>
  <si>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</si>
  <si>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</si>
  <si>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</si>
  <si>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</si>
  <si>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</si>
  <si>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</si>
  <si>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</si>
  <si>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</si>
  <si>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</si>
  <si>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</si>
  <si>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</si>
  <si>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</si>
  <si>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</si>
  <si>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</si>
  <si>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</si>
  <si>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</si>
  <si>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</si>
  <si>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</si>
  <si>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</si>
  <si>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</si>
  <si>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</si>
  <si>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</si>
  <si>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</si>
  <si>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</si>
  <si>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</si>
  <si>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</si>
  <si>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</si>
  <si>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</si>
  <si>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</si>
  <si>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</si>
  <si>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</si>
  <si>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</si>
  <si>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</si>
  <si>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</si>
  <si>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</si>
  <si>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</si>
  <si>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</si>
  <si>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</si>
  <si>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</si>
  <si>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</si>
  <si>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</si>
  <si>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</si>
  <si>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</si>
  <si>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</si>
  <si>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</si>
  <si>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</si>
  <si>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</si>
  <si>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</si>
  <si>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</si>
  <si>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</si>
  <si>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</si>
  <si>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</si>
  <si>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</si>
  <si>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</si>
  <si>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</si>
  <si>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</si>
  <si>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</si>
  <si>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</si>
  <si>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</si>
  <si>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</si>
  <si>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</si>
  <si>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</si>
  <si>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</si>
  <si>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</si>
  <si>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</si>
  <si>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</si>
  <si>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</si>
  <si>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</si>
  <si>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</si>
  <si>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</si>
  <si>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</si>
  <si>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</si>
  <si>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</si>
  <si>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</si>
  <si>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</si>
  <si>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</si>
  <si>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</si>
  <si>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</si>
  <si>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</si>
  <si>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</si>
  <si>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</si>
  <si>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</si>
  <si>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</si>
  <si>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</si>
  <si>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</si>
  <si>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</si>
  <si>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</si>
  <si>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</si>
  <si>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</si>
  <si>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</si>
  <si>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</si>
  <si>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</si>
  <si>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</si>
  <si>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</si>
  <si>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</si>
  <si>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</si>
  <si>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</si>
  <si>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</si>
  <si>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</si>
  <si>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</si>
  <si>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</si>
  <si>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</si>
  <si>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</si>
  <si>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</si>
  <si>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</si>
  <si>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</si>
  <si>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</si>
  <si>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</si>
  <si>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</si>
  <si>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</si>
  <si>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</si>
  <si>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</si>
  <si>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</si>
  <si>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</si>
  <si>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</si>
  <si>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</si>
  <si>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</si>
  <si>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</si>
  <si>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</si>
  <si>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</si>
  <si>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</si>
  <si>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</si>
  <si>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</si>
  <si>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</si>
  <si>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</si>
  <si>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</si>
  <si>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</si>
  <si>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</si>
  <si>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</si>
  <si>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</si>
  <si>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</si>
  <si>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</si>
  <si>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</si>
  <si>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</si>
  <si>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</si>
  <si>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</si>
  <si>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</si>
  <si>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</si>
  <si>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</si>
  <si>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</si>
  <si>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</si>
  <si>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</si>
  <si>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</si>
  <si>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</si>
  <si>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</si>
  <si>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</si>
  <si>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</si>
  <si>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</si>
  <si>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</si>
  <si>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</si>
  <si>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</si>
  <si>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</si>
  <si>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</si>
  <si>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</si>
  <si>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</si>
  <si>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</si>
  <si>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</si>
  <si>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</si>
  <si>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</si>
  <si>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</si>
  <si>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</si>
  <si>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</si>
  <si>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</si>
  <si>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</si>
  <si>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</si>
  <si>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</si>
  <si>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</si>
  <si>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</si>
  <si>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</si>
  <si>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</si>
  <si>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</si>
  <si>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</si>
  <si>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</si>
  <si>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</si>
  <si>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</si>
  <si>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</si>
  <si>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</si>
  <si>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</si>
  <si>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</si>
  <si>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</si>
  <si>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</si>
  <si>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</si>
  <si>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</si>
  <si>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</si>
  <si>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</si>
  <si>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</si>
  <si>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</si>
  <si>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</si>
  <si>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</si>
  <si>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</si>
  <si>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</si>
  <si>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</si>
  <si>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</si>
  <si>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</si>
  <si>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</si>
  <si>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</si>
  <si>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</si>
  <si>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</si>
  <si>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</si>
  <si>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</si>
  <si>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</si>
  <si>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</si>
  <si>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</si>
  <si>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</si>
  <si>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</si>
  <si>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</si>
  <si>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</si>
  <si>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</si>
  <si>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</si>
  <si>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</si>
  <si>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</si>
  <si>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</si>
  <si>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</si>
  <si>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</si>
  <si>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</si>
  <si>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</si>
  <si>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</si>
  <si>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</si>
  <si>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</si>
  <si>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</si>
  <si>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</si>
  <si>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</si>
  <si>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</si>
  <si>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</si>
  <si>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</si>
  <si>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</si>
  <si>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</si>
  <si>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</si>
  <si>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</si>
  <si>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</si>
  <si>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</si>
  <si>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</si>
  <si>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</si>
  <si>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</si>
  <si>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</si>
  <si>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</si>
  <si>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</si>
  <si>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</si>
  <si>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</si>
  <si>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</si>
  <si>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</si>
  <si>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</si>
  <si>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</si>
  <si>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</si>
  <si>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</si>
  <si>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</si>
  <si>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</si>
  <si>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</si>
  <si>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</si>
  <si>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</si>
  <si>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</si>
  <si>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</si>
  <si>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</si>
  <si>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</si>
  <si>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</si>
  <si>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</si>
  <si>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</si>
  <si>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</si>
  <si>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</si>
  <si>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</si>
  <si>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</si>
  <si>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</si>
  <si>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</si>
  <si>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</si>
  <si>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</si>
  <si>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</si>
  <si>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</si>
  <si>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</si>
  <si>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</si>
  <si>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</si>
  <si>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</si>
  <si>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</si>
  <si>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</si>
  <si>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</si>
  <si>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</si>
  <si>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</si>
  <si>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</si>
  <si>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</si>
  <si>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</si>
  <si>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</si>
  <si>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</si>
  <si>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</si>
  <si>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</si>
  <si>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</si>
  <si>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</si>
  <si>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</si>
  <si>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</si>
  <si>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</si>
  <si>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</si>
  <si>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</si>
  <si>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</si>
  <si>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</si>
  <si>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</si>
  <si>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</si>
  <si>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</si>
  <si>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</si>
  <si>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</si>
  <si>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</si>
  <si>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</si>
  <si>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</si>
  <si>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</si>
  <si>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</si>
  <si>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</si>
  <si>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</si>
  <si>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</si>
  <si>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</si>
  <si>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</si>
  <si>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</si>
  <si>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</si>
  <si>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</si>
  <si>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</si>
  <si>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</si>
  <si>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</si>
  <si>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</si>
  <si>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</si>
  <si>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</si>
  <si>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</si>
  <si>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</si>
  <si>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</si>
  <si>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</si>
  <si>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</si>
  <si>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</si>
  <si>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</si>
  <si>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</si>
  <si>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</si>
  <si>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</si>
  <si>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</si>
  <si>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</si>
  <si>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</si>
  <si>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</si>
  <si>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</si>
  <si>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</si>
  <si>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</si>
  <si>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</si>
  <si>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</si>
  <si>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</si>
  <si>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</si>
  <si>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</si>
  <si>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</si>
  <si>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</si>
  <si>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</si>
  <si>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</si>
  <si>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</si>
  <si>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</si>
  <si>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</si>
  <si>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</si>
  <si>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</si>
  <si>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</si>
  <si>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</si>
  <si>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</si>
  <si>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</si>
  <si>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</si>
  <si>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</si>
  <si>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</si>
  <si>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</si>
  <si>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</si>
  <si>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</si>
  <si>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</si>
  <si>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</si>
  <si>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</si>
  <si>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</si>
  <si>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</si>
  <si>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</si>
  <si>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</si>
  <si>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</si>
  <si>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</si>
  <si>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</si>
  <si>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</si>
  <si>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</si>
  <si>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</si>
  <si>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</si>
  <si>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</si>
  <si>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</si>
  <si>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</si>
  <si>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</si>
  <si>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</si>
  <si>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</si>
  <si>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</si>
  <si>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</si>
  <si>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</si>
  <si>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</si>
  <si>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</si>
  <si>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</si>
  <si>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</si>
  <si>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</si>
  <si>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</si>
  <si>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</si>
  <si>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</si>
  <si>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</si>
  <si>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</si>
  <si>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</si>
  <si>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</si>
  <si>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</si>
  <si>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</si>
  <si>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</si>
  <si>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</si>
  <si>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</si>
  <si>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</si>
  <si>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</si>
  <si>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</si>
  <si>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</si>
  <si>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</si>
  <si>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</si>
  <si>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</si>
  <si>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</si>
  <si>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</si>
  <si>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</si>
  <si>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</si>
  <si>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</si>
  <si>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</si>
  <si>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</si>
  <si>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</si>
  <si>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</si>
  <si>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</si>
  <si>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</si>
  <si>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</si>
  <si>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</si>
  <si>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</si>
  <si>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</si>
  <si>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</si>
  <si>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</si>
  <si>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</si>
  <si>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</si>
  <si>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</si>
  <si>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</si>
  <si>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</si>
  <si>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</si>
  <si>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</si>
  <si>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</si>
  <si>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</si>
  <si>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</si>
  <si>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</si>
  <si>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</si>
  <si>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</si>
  <si>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</si>
  <si>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</si>
  <si>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</si>
  <si>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</si>
  <si>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</si>
  <si>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</si>
  <si>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</si>
  <si>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</si>
  <si>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</si>
  <si>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</si>
  <si>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</si>
  <si>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</si>
  <si>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</si>
  <si>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</si>
  <si>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</si>
  <si>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</si>
  <si>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</si>
  <si>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</si>
  <si>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</si>
  <si>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</si>
  <si>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</si>
  <si>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</si>
  <si>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</si>
  <si>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</si>
  <si>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</si>
  <si>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</si>
  <si>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</si>
  <si>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</si>
  <si>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</si>
  <si>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</si>
  <si>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</si>
  <si>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</si>
  <si>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</si>
  <si>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</si>
  <si>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</si>
  <si>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</si>
  <si>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</si>
  <si>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</si>
  <si>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</si>
  <si>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</si>
  <si>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</si>
  <si>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</si>
  <si>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</si>
  <si>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</si>
  <si>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</si>
  <si>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</si>
  <si>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</si>
  <si>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</si>
  <si>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</si>
  <si>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</si>
  <si>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</si>
  <si>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</si>
  <si>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</si>
  <si>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</si>
  <si>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</si>
  <si>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</si>
  <si>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</si>
  <si>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</si>
  <si>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</si>
  <si>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</si>
  <si>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</si>
  <si>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</si>
  <si>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</si>
  <si>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</si>
  <si>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</si>
  <si>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</si>
  <si>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</si>
  <si>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</si>
  <si>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</si>
  <si>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</si>
  <si>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</si>
  <si>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</si>
  <si>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</si>
  <si>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</si>
  <si>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</si>
  <si>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</si>
  <si>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</si>
  <si>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</si>
  <si>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</si>
  <si>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</si>
  <si>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</si>
  <si>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</si>
  <si>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</si>
  <si>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</si>
  <si>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</si>
  <si>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</si>
  <si>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</si>
  <si>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</si>
  <si>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</si>
  <si>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</si>
  <si>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</si>
  <si>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</si>
  <si>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</si>
  <si>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</si>
  <si>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</si>
  <si>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</si>
  <si>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</si>
  <si>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</si>
  <si>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</si>
  <si>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</si>
  <si>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</si>
  <si>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</si>
  <si>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</si>
  <si>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</si>
  <si>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</si>
  <si>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</si>
  <si>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</si>
  <si>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</si>
  <si>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</si>
  <si>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</si>
  <si>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</si>
  <si>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</si>
  <si>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</si>
  <si>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</si>
  <si>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</si>
  <si>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</si>
  <si>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</si>
  <si>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</si>
  <si>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</si>
  <si>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</si>
  <si>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</si>
  <si>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</si>
  <si>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</si>
  <si>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</si>
  <si>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</si>
  <si>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</si>
  <si>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</si>
  <si>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</si>
  <si>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</si>
  <si>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</si>
  <si>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</si>
  <si>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</si>
  <si>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</si>
  <si>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</si>
  <si>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</si>
  <si>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</si>
  <si>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</si>
  <si>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</si>
  <si>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</si>
  <si>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</si>
  <si>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</si>
  <si>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</si>
  <si>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</si>
  <si>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</si>
  <si>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</si>
  <si>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</si>
  <si>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</si>
  <si>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</si>
  <si>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</si>
  <si>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</si>
  <si>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</si>
  <si>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</si>
  <si>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</si>
  <si>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</si>
  <si>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</si>
  <si>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</si>
  <si>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</si>
  <si>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</si>
  <si>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</si>
  <si>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</si>
  <si>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</si>
  <si>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</si>
  <si>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</si>
  <si>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</si>
  <si>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</si>
  <si>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</si>
  <si>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</si>
  <si>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</si>
  <si>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</si>
  <si>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</si>
  <si>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</si>
  <si>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</si>
  <si>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</si>
  <si>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</si>
  <si>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</si>
  <si>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</si>
  <si>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</si>
  <si>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</si>
  <si>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</si>
  <si>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</si>
  <si>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</si>
  <si>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</si>
  <si>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</si>
  <si>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</si>
  <si>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</si>
  <si>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</si>
  <si>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</si>
  <si>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</si>
  <si>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</si>
  <si>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</si>
  <si>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</si>
  <si>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</si>
  <si>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</si>
  <si>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</si>
  <si>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</si>
  <si>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</si>
  <si>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</si>
  <si>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</si>
  <si>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</si>
  <si>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</si>
  <si>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</si>
  <si>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</si>
  <si>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</si>
  <si>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</si>
  <si>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</si>
  <si>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</si>
  <si>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</si>
  <si>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</si>
  <si>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</si>
  <si>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</si>
  <si>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</si>
  <si>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</si>
  <si>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</si>
  <si>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</si>
  <si>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</si>
  <si>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</si>
  <si>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</si>
  <si>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</si>
  <si>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</si>
  <si>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</si>
  <si>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</si>
  <si>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</si>
  <si>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</si>
  <si>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</si>
  <si>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</si>
  <si>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</si>
  <si>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</si>
  <si>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</si>
  <si>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</si>
  <si>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</si>
  <si>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</si>
  <si>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</si>
  <si>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</si>
  <si>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</si>
  <si>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</si>
  <si>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</si>
  <si>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</si>
  <si>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</si>
  <si>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</si>
  <si>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</si>
  <si>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</si>
  <si>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</si>
  <si>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</si>
  <si>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</si>
  <si>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</si>
  <si>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</si>
  <si>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</si>
  <si>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</si>
  <si>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</si>
  <si>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</si>
  <si>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</si>
  <si>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</si>
  <si>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</si>
  <si>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</si>
  <si>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</si>
  <si>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</si>
  <si>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</si>
  <si>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</si>
  <si>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</si>
  <si>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</si>
  <si>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</si>
  <si>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</si>
  <si>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</si>
  <si>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</si>
  <si>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</si>
  <si>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</si>
  <si>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</si>
  <si>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</si>
  <si>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</si>
  <si>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</si>
  <si>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</si>
  <si>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</si>
  <si>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</si>
  <si>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</si>
  <si>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</si>
  <si>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</si>
  <si>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</si>
  <si>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</si>
  <si>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</si>
  <si>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</si>
  <si>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</si>
  <si>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</si>
  <si>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</si>
  <si>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</si>
  <si>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</si>
  <si>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</si>
  <si>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</si>
  <si>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</si>
  <si>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</si>
  <si>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</si>
  <si>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</si>
  <si>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</si>
  <si>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</si>
  <si>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</si>
  <si>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</si>
  <si>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</si>
  <si>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</si>
  <si>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</si>
  <si>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</si>
  <si>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</si>
  <si>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</si>
  <si>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</si>
  <si>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</si>
  <si>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</si>
  <si>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</si>
  <si>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</si>
  <si>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</si>
  <si>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</si>
  <si>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</si>
  <si>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</si>
  <si>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</si>
  <si>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</si>
  <si>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</si>
  <si>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</si>
  <si>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</si>
  <si>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</si>
  <si>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</si>
  <si>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</si>
  <si>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</si>
  <si>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</si>
  <si>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</si>
  <si>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</si>
  <si>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</si>
  <si>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</si>
  <si>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</si>
  <si>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</si>
  <si>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</si>
  <si>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</si>
  <si>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</si>
  <si>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</si>
  <si>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</si>
  <si>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</si>
  <si>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</si>
  <si>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</si>
  <si>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</si>
  <si>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</si>
  <si>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</si>
  <si>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</si>
  <si>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</si>
  <si>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</si>
  <si>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</si>
  <si>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</si>
  <si>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</si>
  <si>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</si>
  <si>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</si>
  <si>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</si>
  <si>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</si>
  <si>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</si>
  <si>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</si>
  <si>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</si>
  <si>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</si>
  <si>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</si>
  <si>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</si>
  <si>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</si>
  <si>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</si>
  <si>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</si>
  <si>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</si>
  <si>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</si>
  <si>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</si>
  <si>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</si>
  <si>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</si>
  <si>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</si>
  <si>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</si>
  <si>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</si>
  <si>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</si>
  <si>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</si>
  <si>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</si>
  <si>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</si>
  <si>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</si>
  <si>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</si>
  <si>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</si>
  <si>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</si>
  <si>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</si>
  <si>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</si>
  <si>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</si>
  <si>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</si>
  <si>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</si>
  <si>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</si>
  <si>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</si>
  <si>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</si>
  <si>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</si>
  <si>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</si>
  <si>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</si>
  <si>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</si>
  <si>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</si>
  <si>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</si>
  <si>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</si>
  <si>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</si>
  <si>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</si>
  <si>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</si>
  <si>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</si>
  <si>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</si>
  <si>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</si>
  <si>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</si>
  <si>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</si>
  <si>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</si>
  <si>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</si>
  <si>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</si>
  <si>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</si>
  <si>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</si>
  <si>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</si>
  <si>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</si>
  <si>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</si>
  <si>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</si>
  <si>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</si>
  <si>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</si>
  <si>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</si>
  <si>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</si>
  <si>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</si>
  <si>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</si>
  <si>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</si>
  <si>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</si>
  <si>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</si>
  <si>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</si>
  <si>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</si>
  <si>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</si>
  <si>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</si>
  <si>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</si>
  <si>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</si>
  <si>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</si>
  <si>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</si>
  <si>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</si>
  <si>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</si>
  <si>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</si>
  <si>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</si>
  <si>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</si>
  <si>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</si>
  <si>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</si>
  <si>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</si>
  <si>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</si>
  <si>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</si>
  <si>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</si>
  <si>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</si>
  <si>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</si>
  <si>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</si>
  <si>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</si>
  <si>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</si>
  <si>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</si>
  <si>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</si>
  <si>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</si>
  <si>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</si>
  <si>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</si>
  <si>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</si>
  <si>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</si>
  <si>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</si>
  <si>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</si>
  <si>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</si>
  <si>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</si>
  <si>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</si>
  <si>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</si>
  <si>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</si>
  <si>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</si>
  <si>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</si>
  <si>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</si>
  <si>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</si>
  <si>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</si>
  <si>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</si>
  <si>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</si>
  <si>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</si>
  <si>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</si>
  <si>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</si>
  <si>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</si>
  <si>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</si>
  <si>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</si>
  <si>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</si>
  <si>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</si>
  <si>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</si>
  <si>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</si>
  <si>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</si>
  <si>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</si>
  <si>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</si>
  <si>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</si>
  <si>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</si>
  <si>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</si>
  <si>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</si>
  <si>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</si>
  <si>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</si>
  <si>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</si>
  <si>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</si>
  <si>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</si>
  <si>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</si>
  <si>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</si>
  <si>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</si>
  <si>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</si>
  <si>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</si>
  <si>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</si>
  <si>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</si>
  <si>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</si>
  <si>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</si>
  <si>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</si>
  <si>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</si>
  <si>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</si>
  <si>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</si>
  <si>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</si>
  <si>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</si>
  <si>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</si>
  <si>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</si>
  <si>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</si>
  <si>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</si>
  <si>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</si>
  <si>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</si>
  <si>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</si>
  <si>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</si>
  <si>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</si>
  <si>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</si>
  <si>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</si>
  <si>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</si>
  <si>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</si>
  <si>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</si>
  <si>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</si>
  <si>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</si>
  <si>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</si>
  <si>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</si>
  <si>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</si>
  <si>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</si>
  <si>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</si>
  <si>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</si>
  <si>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</si>
  <si>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</si>
  <si>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</si>
  <si>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</si>
  <si>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</si>
  <si>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</si>
  <si>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</si>
  <si>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</si>
  <si>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</si>
  <si>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</si>
  <si>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</si>
  <si>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</si>
  <si>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</si>
  <si>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</si>
  <si>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</si>
  <si>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</si>
  <si>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</si>
  <si>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</si>
  <si>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</si>
  <si>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</si>
  <si>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</si>
  <si>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</si>
  <si>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</si>
  <si>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</si>
  <si>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</si>
  <si>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</si>
  <si>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</si>
  <si>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</si>
  <si>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</si>
  <si>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</si>
  <si>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</si>
  <si>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</si>
  <si>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</si>
  <si>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</si>
  <si>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</si>
  <si>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</si>
  <si>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</si>
  <si>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</si>
  <si>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</si>
  <si>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</si>
  <si>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</si>
  <si>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</si>
  <si>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</si>
  <si>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</si>
  <si>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</si>
  <si>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</si>
  <si>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</si>
  <si>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</si>
  <si>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</si>
  <si>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</si>
  <si>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</si>
  <si>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</si>
  <si>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</si>
  <si>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</si>
  <si>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</si>
  <si>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</si>
  <si>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</si>
  <si>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</si>
  <si>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</si>
  <si>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</si>
  <si>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</si>
  <si>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</si>
  <si>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</si>
  <si>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</si>
  <si>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</si>
  <si>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</si>
  <si>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</si>
  <si>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</si>
  <si>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</si>
  <si>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</si>
  <si>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</si>
  <si>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</si>
  <si>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</si>
  <si>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</si>
  <si>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</si>
  <si>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</si>
  <si>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</si>
  <si>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</si>
  <si>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</si>
  <si>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</si>
  <si>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</si>
  <si>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</si>
  <si>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</si>
  <si>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</si>
  <si>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</si>
  <si>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</si>
  <si>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</si>
  <si>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</si>
  <si>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</si>
  <si>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</si>
  <si>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</si>
  <si>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</si>
  <si>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</si>
  <si>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</si>
  <si>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</si>
  <si>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</si>
  <si>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</si>
  <si>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</si>
  <si>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</si>
  <si>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</si>
  <si>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</si>
  <si>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</si>
  <si>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</si>
  <si>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</si>
  <si>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</si>
  <si>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</si>
  <si>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</si>
  <si>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</si>
  <si>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</si>
  <si>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</si>
  <si>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</si>
  <si>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</si>
  <si>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</si>
  <si>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</si>
  <si>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</si>
  <si>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</si>
  <si>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</si>
  <si>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</si>
  <si>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</si>
  <si>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</si>
  <si>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</si>
  <si>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</si>
  <si>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</si>
  <si>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</si>
  <si>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</si>
  <si>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</si>
  <si>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</si>
  <si>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</si>
  <si>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</si>
  <si>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</si>
  <si>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</si>
  <si>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</si>
  <si>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</si>
  <si>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</si>
  <si>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</si>
  <si>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</si>
  <si>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</si>
  <si>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</si>
  <si>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</si>
  <si>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</si>
  <si>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</si>
  <si>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</si>
  <si>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</si>
  <si>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</si>
  <si>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</si>
  <si>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</si>
  <si>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</si>
  <si>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</si>
  <si>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</si>
  <si>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</si>
  <si>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</si>
  <si>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</si>
  <si>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</si>
  <si>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</si>
  <si>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</si>
  <si>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</si>
  <si>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</si>
  <si>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</si>
  <si>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</si>
  <si>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</si>
  <si>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</si>
  <si>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</si>
  <si>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</si>
  <si>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</si>
  <si>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</si>
  <si>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</si>
  <si>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</si>
  <si>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</si>
  <si>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</si>
  <si>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</si>
  <si>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</si>
  <si>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</si>
  <si>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</si>
  <si>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</si>
  <si>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</si>
  <si>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</si>
  <si>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</si>
  <si>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</si>
  <si>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</si>
  <si>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</si>
  <si>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</si>
  <si>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</si>
  <si>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</si>
  <si>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</si>
  <si>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</si>
  <si>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</si>
  <si>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</si>
  <si>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</si>
  <si>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</si>
  <si>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</si>
  <si>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</si>
  <si>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</si>
  <si>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</si>
  <si>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</si>
  <si>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</si>
  <si>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</si>
  <si>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</si>
  <si>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</si>
  <si>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</si>
  <si>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</si>
  <si>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</si>
  <si>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</si>
  <si>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</si>
  <si>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</si>
  <si>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</si>
  <si>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</si>
  <si>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</si>
  <si>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</si>
  <si>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</si>
  <si>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</si>
  <si>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</si>
  <si>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</si>
  <si>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</si>
  <si>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</si>
  <si>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</si>
  <si>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</si>
  <si>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</si>
  <si>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</si>
  <si>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</si>
  <si>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</si>
  <si>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</si>
  <si>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</si>
  <si>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</si>
  <si>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</si>
  <si>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</si>
  <si>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</si>
  <si>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</si>
  <si>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</si>
  <si>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</si>
  <si>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</si>
  <si>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</si>
  <si>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</si>
  <si>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</si>
  <si>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</si>
  <si>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</si>
  <si>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</si>
  <si>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</si>
  <si>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</si>
  <si>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</si>
  <si>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</si>
  <si>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</si>
  <si>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</si>
  <si>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</si>
  <si>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</si>
  <si>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</si>
  <si>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</si>
  <si>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</si>
  <si>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</si>
  <si>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</si>
  <si>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</si>
  <si>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</si>
  <si>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</si>
  <si>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</si>
  <si>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</si>
  <si>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</si>
  <si>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</si>
  <si>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</si>
  <si>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</si>
  <si>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</si>
  <si>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</si>
  <si>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</si>
  <si>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</si>
  <si>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</si>
  <si>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</si>
  <si>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</si>
  <si>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</si>
  <si>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</si>
  <si>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</si>
  <si>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</si>
  <si>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</si>
  <si>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</si>
  <si>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</si>
  <si>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</si>
  <si>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</si>
  <si>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</si>
  <si>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</si>
  <si>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</si>
  <si>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</si>
  <si>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</si>
  <si>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</si>
  <si>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</si>
  <si>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</si>
  <si>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</si>
  <si>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</si>
  <si>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</si>
  <si>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</si>
  <si>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</si>
  <si>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</si>
  <si>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</si>
  <si>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</si>
  <si>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</si>
  <si>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</si>
  <si>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</si>
  <si>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</si>
  <si>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</si>
  <si>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</si>
  <si>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</si>
  <si>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</si>
  <si>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</si>
  <si>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</si>
  <si>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</si>
  <si>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</si>
  <si>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</si>
  <si>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</si>
  <si>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</si>
  <si>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</si>
  <si>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</si>
  <si>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</si>
  <si>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</si>
  <si>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</si>
  <si>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</si>
  <si>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</si>
  <si>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</si>
  <si>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</si>
  <si>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</si>
  <si>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</si>
  <si>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</si>
  <si>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</si>
  <si>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</si>
  <si>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</si>
  <si>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</si>
  <si>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</si>
  <si>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</si>
  <si>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</si>
  <si>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</si>
  <si>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</si>
  <si>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</si>
  <si>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</si>
  <si>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</si>
  <si>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</si>
  <si>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</si>
  <si>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</si>
  <si>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</si>
  <si>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</si>
  <si>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</si>
  <si>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</si>
  <si>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</si>
  <si>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</si>
  <si>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</si>
  <si>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</si>
  <si>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</si>
  <si>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</si>
  <si>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</si>
  <si>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</si>
  <si>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</si>
  <si>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</si>
  <si>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</si>
  <si>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</si>
  <si>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</si>
  <si>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</si>
  <si>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</si>
  <si>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</si>
  <si>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</si>
  <si>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</si>
  <si>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</si>
  <si>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</si>
  <si>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</si>
  <si>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</si>
  <si>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</si>
  <si>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</si>
  <si>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</si>
  <si>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</si>
  <si>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</si>
  <si>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</si>
  <si>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</si>
  <si>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</si>
  <si>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</si>
  <si>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</si>
  <si>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</si>
  <si>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</si>
  <si>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</si>
  <si>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</si>
  <si>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</si>
  <si>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</si>
  <si>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</si>
  <si>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</si>
  <si>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</si>
  <si>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</si>
  <si>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</si>
  <si>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</si>
  <si>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</si>
  <si>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</si>
  <si>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</si>
  <si>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</si>
  <si>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</si>
  <si>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</si>
  <si>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</si>
  <si>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</si>
  <si>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</si>
  <si>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</si>
  <si>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</si>
  <si>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</si>
  <si>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</si>
  <si>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</si>
  <si>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</si>
  <si>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</si>
  <si>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</si>
  <si>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</si>
  <si>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</si>
  <si>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</si>
  <si>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</si>
  <si>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</si>
  <si>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</si>
  <si>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</si>
  <si>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</si>
  <si>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</si>
  <si>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</si>
  <si>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</si>
  <si>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</si>
  <si>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</si>
  <si>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</si>
  <si>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</si>
  <si>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</si>
  <si>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</si>
  <si>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</si>
  <si>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</si>
  <si>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</si>
  <si>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</si>
  <si>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</si>
  <si>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</si>
  <si>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</si>
  <si>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</si>
  <si>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</si>
  <si>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</si>
  <si>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</si>
  <si>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</si>
  <si>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</si>
  <si>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</si>
  <si>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</si>
  <si>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</si>
  <si>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</si>
  <si>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</si>
  <si>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</si>
  <si>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</si>
  <si>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</si>
  <si>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</si>
  <si>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</si>
  <si>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</si>
  <si>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</si>
  <si>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</si>
  <si>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</si>
  <si>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</si>
  <si>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</si>
  <si>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</si>
  <si>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</si>
  <si>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</si>
  <si>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</si>
  <si>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</si>
  <si>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</si>
  <si>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</si>
  <si>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</si>
  <si>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</si>
  <si>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</si>
  <si>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</si>
  <si>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</si>
  <si>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</si>
  <si>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</si>
  <si>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</si>
  <si>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</si>
  <si>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</si>
  <si>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</si>
  <si>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</si>
  <si>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</si>
  <si>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</si>
  <si>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</si>
  <si>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</si>
  <si>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</si>
  <si>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</si>
  <si>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</si>
  <si>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</si>
  <si>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</si>
  <si>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</si>
  <si>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</si>
  <si>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</si>
  <si>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</si>
  <si>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</si>
  <si>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</si>
  <si>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</si>
  <si>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</si>
  <si>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</si>
  <si>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</si>
  <si>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</si>
  <si>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</si>
  <si>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</si>
  <si>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</si>
  <si>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</si>
  <si>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</si>
  <si>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</si>
  <si>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</si>
  <si>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</si>
  <si>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</si>
  <si>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</si>
  <si>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</si>
  <si>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</si>
  <si>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</si>
  <si>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</si>
  <si>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</si>
  <si>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</si>
  <si>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</si>
  <si>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</si>
  <si>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</si>
  <si>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</si>
  <si>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</si>
  <si>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</si>
  <si>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</si>
  <si>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</si>
  <si>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</si>
  <si>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</si>
  <si>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</si>
  <si>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</si>
  <si>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</si>
  <si>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</si>
  <si>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</si>
  <si>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</si>
  <si>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</si>
  <si>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</si>
  <si>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</si>
  <si>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</si>
  <si>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</si>
  <si>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</si>
  <si>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</si>
  <si>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</si>
  <si>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</si>
  <si>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</si>
  <si>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</si>
  <si>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</si>
  <si>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</si>
  <si>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</si>
  <si>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</si>
  <si>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</si>
  <si>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</si>
  <si>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</si>
  <si>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</si>
  <si>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</si>
  <si>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</si>
  <si>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</si>
  <si>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</si>
  <si>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</si>
  <si>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</si>
  <si>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</si>
  <si>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</si>
  <si>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</si>
  <si>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</si>
  <si>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</si>
  <si>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</si>
  <si>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</si>
  <si>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</si>
  <si>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</si>
  <si>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</si>
  <si>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</si>
  <si>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</si>
  <si>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</si>
  <si>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</si>
  <si>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</si>
  <si>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</si>
  <si>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</si>
  <si>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</si>
  <si>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</si>
  <si>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</si>
  <si>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</si>
  <si>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</si>
  <si>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</si>
  <si>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</si>
  <si>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</si>
  <si>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</si>
  <si>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</si>
  <si>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</si>
  <si>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</si>
  <si>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</si>
  <si>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</si>
  <si>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</si>
  <si>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</si>
  <si>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</si>
  <si>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</si>
  <si>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</si>
  <si>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</si>
  <si>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</si>
  <si>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</si>
  <si>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</si>
  <si>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</si>
  <si>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</si>
  <si>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</si>
  <si>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</si>
  <si>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</si>
  <si>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</si>
  <si>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</si>
  <si>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</si>
  <si>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</si>
  <si>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</si>
  <si>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</si>
  <si>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</si>
  <si>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</si>
  <si>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</si>
  <si>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</si>
  <si>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</si>
  <si>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</si>
  <si>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</si>
  <si>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</si>
  <si>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</si>
  <si>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</si>
  <si>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</si>
  <si>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</si>
  <si>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</si>
  <si>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</si>
  <si>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</si>
  <si>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</si>
  <si>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</si>
  <si>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</si>
  <si>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</si>
  <si>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</si>
  <si>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</si>
  <si>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</si>
  <si>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</si>
  <si>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</si>
  <si>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</si>
  <si>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</si>
  <si>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</si>
  <si>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</si>
  <si>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</si>
  <si>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</si>
  <si>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</si>
  <si>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</si>
  <si>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</si>
  <si>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</si>
  <si>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</si>
  <si>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</si>
  <si>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</si>
  <si>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</si>
  <si>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</si>
  <si>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</si>
  <si>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</si>
  <si>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</si>
  <si>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</si>
  <si>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</si>
  <si>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</si>
  <si>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</si>
  <si>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</si>
  <si>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</si>
  <si>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</si>
  <si>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</si>
  <si>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</si>
  <si>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</si>
  <si>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</si>
  <si>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</si>
  <si>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</si>
  <si>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</si>
  <si>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</si>
  <si>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</si>
  <si>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</si>
  <si>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</si>
  <si>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</si>
  <si>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</si>
  <si>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</si>
  <si>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</si>
  <si>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</si>
  <si>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</si>
  <si>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</si>
  <si>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</si>
  <si>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</si>
  <si>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</si>
  <si>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</si>
  <si>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</si>
  <si>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</si>
  <si>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</si>
  <si>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</si>
  <si>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</si>
  <si>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</si>
  <si>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</si>
  <si>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</si>
  <si>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</si>
  <si>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</si>
  <si>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</si>
  <si>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</si>
  <si>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</si>
  <si>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</si>
  <si>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</si>
  <si>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</si>
  <si>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</si>
  <si>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</si>
  <si>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</si>
  <si>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</si>
  <si>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</si>
  <si>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</si>
  <si>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</si>
  <si>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</si>
  <si>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</si>
  <si>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</si>
  <si>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</si>
  <si>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</si>
  <si>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</si>
  <si>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</si>
  <si>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</si>
  <si>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</si>
  <si>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</si>
  <si>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</si>
  <si>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</si>
  <si>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</si>
  <si>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</si>
  <si>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</si>
  <si>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</si>
  <si>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</si>
  <si>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</si>
  <si>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</si>
  <si>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</si>
  <si>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</si>
  <si>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</si>
  <si>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</si>
  <si>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</si>
  <si>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</si>
  <si>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</si>
  <si>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</si>
  <si>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</si>
  <si>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</si>
  <si>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</si>
  <si>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</si>
  <si>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</si>
  <si>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</si>
  <si>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</si>
  <si>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</si>
  <si>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</si>
  <si>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</si>
  <si>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</si>
  <si>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</si>
  <si>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</si>
  <si>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</si>
  <si>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</si>
  <si>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</si>
  <si>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</si>
  <si>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</si>
  <si>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</si>
  <si>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</si>
  <si>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</si>
  <si>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</si>
  <si>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</si>
  <si>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</si>
  <si>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</si>
  <si>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</si>
  <si>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</si>
  <si>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</si>
  <si>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</si>
  <si>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</si>
  <si>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</si>
  <si>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</si>
  <si>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</si>
  <si>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</si>
  <si>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</si>
  <si>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</si>
  <si>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</si>
  <si>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</si>
  <si>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</si>
  <si>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</si>
  <si>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</si>
  <si>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</si>
  <si>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</si>
  <si>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</si>
  <si>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</si>
  <si>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</si>
  <si>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</si>
  <si>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</si>
  <si>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</si>
  <si>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</si>
  <si>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</si>
  <si>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</si>
  <si>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</si>
  <si>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</si>
  <si>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</si>
  <si>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</si>
  <si>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</si>
  <si>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</si>
  <si>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</si>
  <si>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</si>
  <si>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</si>
  <si>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</si>
  <si>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</si>
  <si>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</si>
  <si>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</si>
  <si>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</si>
  <si>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</si>
  <si>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</si>
  <si>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</si>
  <si>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</si>
  <si>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</si>
  <si>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</si>
  <si>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</si>
  <si>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</si>
  <si>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</si>
  <si>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</si>
  <si>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</si>
  <si>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</si>
  <si>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</si>
  <si>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</si>
  <si>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</si>
  <si>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</si>
  <si>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</si>
  <si>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</si>
  <si>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</si>
  <si>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</si>
  <si>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</si>
  <si>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</si>
  <si>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</si>
  <si>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</si>
  <si>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</si>
  <si>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</si>
  <si>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</si>
  <si>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</si>
  <si>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</si>
  <si>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</si>
  <si>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</si>
  <si>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</si>
  <si>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</si>
  <si>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</si>
  <si>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</si>
  <si>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</si>
  <si>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</si>
  <si>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</si>
  <si>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</si>
  <si>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</si>
  <si>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</si>
  <si>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</si>
  <si>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</si>
  <si>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</si>
  <si>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</si>
  <si>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</si>
  <si>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</si>
  <si>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</si>
  <si>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</si>
  <si>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</si>
  <si>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</si>
  <si>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</si>
  <si>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</si>
  <si>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</si>
  <si>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</si>
  <si>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</si>
  <si>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</si>
  <si>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</si>
  <si>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</si>
  <si>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</si>
  <si>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</si>
  <si>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</si>
  <si>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</si>
  <si>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</si>
  <si>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</si>
  <si>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</si>
  <si>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</si>
  <si>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</si>
  <si>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</si>
  <si>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</si>
  <si>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</si>
  <si>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</si>
  <si>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</si>
  <si>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</si>
  <si>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</si>
  <si>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</si>
  <si>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</si>
  <si>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</si>
  <si>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</si>
  <si>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</si>
  <si>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</si>
  <si>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</si>
  <si>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</si>
  <si>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</si>
  <si>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</si>
  <si>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</si>
  <si>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</si>
  <si>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</si>
  <si>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</si>
  <si>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</si>
  <si>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</si>
  <si>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</si>
  <si>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</si>
  <si>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</si>
  <si>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</si>
  <si>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</si>
  <si>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</si>
  <si>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</si>
  <si>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</si>
  <si>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</si>
  <si>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</si>
  <si>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</si>
  <si>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</si>
  <si>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</si>
  <si>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</si>
  <si>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</si>
  <si>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</si>
  <si>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</si>
  <si>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</si>
  <si>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</si>
  <si>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</si>
  <si>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</si>
  <si>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</si>
  <si>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</si>
  <si>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</si>
  <si>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</si>
  <si>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</si>
  <si>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</si>
  <si>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</si>
  <si>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</si>
  <si>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</si>
  <si>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</si>
  <si>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</si>
  <si>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</si>
  <si>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</si>
  <si>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</si>
  <si>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</si>
  <si>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</si>
  <si>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</si>
  <si>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</si>
  <si>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</si>
  <si>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</si>
  <si>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</si>
  <si>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</si>
  <si>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</si>
  <si>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</si>
  <si>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</si>
  <si>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</si>
  <si>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</si>
  <si>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</si>
  <si>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</si>
  <si>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</si>
  <si>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</si>
  <si>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</si>
  <si>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</si>
  <si>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</si>
  <si>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</si>
  <si>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</si>
  <si>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</si>
  <si>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</si>
  <si>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</si>
  <si>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</si>
  <si>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</si>
  <si>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</si>
  <si>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</si>
  <si>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</si>
  <si>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</si>
  <si>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</si>
  <si>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</si>
  <si>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</si>
  <si>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</si>
  <si>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</si>
  <si>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</si>
  <si>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</si>
  <si>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</si>
  <si>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</si>
  <si>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</si>
  <si>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</si>
  <si>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</si>
  <si>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</si>
  <si>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</si>
  <si>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</si>
  <si>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</si>
  <si>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</si>
  <si>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</si>
  <si>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</si>
  <si>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</si>
  <si>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</si>
  <si>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</si>
  <si>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</si>
  <si>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</si>
  <si>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</si>
  <si>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</si>
  <si>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</si>
  <si>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</si>
  <si>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</si>
  <si>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</si>
  <si>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</si>
  <si>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</si>
  <si>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</si>
  <si>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</si>
  <si>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</si>
  <si>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</si>
  <si>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</si>
  <si>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</si>
  <si>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</si>
  <si>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</si>
  <si>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</si>
  <si>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</si>
  <si>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</si>
  <si>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</si>
  <si>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</si>
  <si>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</si>
  <si>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</si>
  <si>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</si>
  <si>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</si>
  <si>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</si>
  <si>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</si>
  <si>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</si>
  <si>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</si>
  <si>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</si>
  <si>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</si>
  <si>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</si>
  <si>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</si>
  <si>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</si>
  <si>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</si>
  <si>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</si>
  <si>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</si>
  <si>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</si>
  <si>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</si>
  <si>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</si>
  <si>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</si>
  <si>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</si>
  <si>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</si>
  <si>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</si>
  <si>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</si>
  <si>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</si>
  <si>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</si>
  <si>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</si>
  <si>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</si>
  <si>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</si>
  <si>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</si>
  <si>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</si>
  <si>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</si>
  <si>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</si>
  <si>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</si>
  <si>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</si>
  <si>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</si>
  <si>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</si>
  <si>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</si>
  <si>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</si>
  <si>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</si>
  <si>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</si>
  <si>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</si>
  <si>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</si>
  <si>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</si>
  <si>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</si>
  <si>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</si>
  <si>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</si>
  <si>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</si>
  <si>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</si>
  <si>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</si>
  <si>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</si>
  <si>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</si>
  <si>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</si>
  <si>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</si>
  <si>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</si>
  <si>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</si>
  <si>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</si>
  <si>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</si>
  <si>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</si>
  <si>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</si>
  <si>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</si>
  <si>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</si>
  <si>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</si>
  <si>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</si>
  <si>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</si>
  <si>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</si>
  <si>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</si>
  <si>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</si>
  <si>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</si>
  <si>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</si>
  <si>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</si>
  <si>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</si>
  <si>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</si>
  <si>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</si>
  <si>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</si>
  <si>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</si>
  <si>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</si>
  <si>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</si>
  <si>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</si>
  <si>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</si>
  <si>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</si>
  <si>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</si>
  <si>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</si>
  <si>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</si>
  <si>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</si>
  <si>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</si>
  <si>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</si>
  <si>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</si>
  <si>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</si>
  <si>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</si>
  <si>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</si>
  <si>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</si>
  <si>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</si>
  <si>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</si>
  <si>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</si>
  <si>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</si>
  <si>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</si>
  <si>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</si>
  <si>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</si>
  <si>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</si>
  <si>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</si>
  <si>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</si>
  <si>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</si>
  <si>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</si>
  <si>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</si>
  <si>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</si>
  <si>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</si>
  <si>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</si>
  <si>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</si>
  <si>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</si>
  <si>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</si>
  <si>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</si>
  <si>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</si>
  <si>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</si>
  <si>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</si>
  <si>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</si>
  <si>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</si>
  <si>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</si>
  <si>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</si>
  <si>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</si>
  <si>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</si>
  <si>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</si>
  <si>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</si>
  <si>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</si>
  <si>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</si>
  <si>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</si>
  <si>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</si>
  <si>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</si>
  <si>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</si>
  <si>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</si>
  <si>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</si>
  <si>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</si>
  <si>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</si>
  <si>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</si>
  <si>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</si>
  <si>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</si>
  <si>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</si>
  <si>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</si>
  <si>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</si>
  <si>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</si>
  <si>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</si>
  <si>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</si>
  <si>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</si>
  <si>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</si>
  <si>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</si>
  <si>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</si>
  <si>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</si>
  <si>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</si>
  <si>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</si>
  <si>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</si>
  <si>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</si>
  <si>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</si>
  <si>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</si>
  <si>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</si>
  <si>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</si>
  <si>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</si>
  <si>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</si>
  <si>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</si>
  <si>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</si>
  <si>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</si>
  <si>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</si>
  <si>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</si>
  <si>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</si>
  <si>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</si>
  <si>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</si>
  <si>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</si>
  <si>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</si>
  <si>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</si>
  <si>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</si>
  <si>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</si>
  <si>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</si>
  <si>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</si>
  <si>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</si>
  <si>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</si>
  <si>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</si>
  <si>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</si>
  <si>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</si>
  <si>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</si>
  <si>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</si>
  <si>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</si>
  <si>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</si>
  <si>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</si>
  <si>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</si>
  <si>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</si>
  <si>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</si>
  <si>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</si>
  <si>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</si>
  <si>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</si>
  <si>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</si>
  <si>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</si>
  <si>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</si>
  <si>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</si>
  <si>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</si>
  <si>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</si>
  <si>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</si>
  <si>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</si>
  <si>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</si>
  <si>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</si>
  <si>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</si>
  <si>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</si>
  <si>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</si>
  <si>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</si>
  <si>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</si>
  <si>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</si>
  <si>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</si>
  <si>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</si>
  <si>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</si>
  <si>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</si>
  <si>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</si>
  <si>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</si>
  <si>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</si>
  <si>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</si>
  <si>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</si>
  <si>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</si>
  <si>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</si>
  <si>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</si>
  <si>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</si>
  <si>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</si>
  <si>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</si>
  <si>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</si>
  <si>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</si>
  <si>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</si>
  <si>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</si>
  <si>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</si>
  <si>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</si>
  <si>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</si>
  <si>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</si>
  <si>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</si>
  <si>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</si>
  <si>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</si>
  <si>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</si>
  <si>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</si>
  <si>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</si>
  <si>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</si>
  <si>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</si>
  <si>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</si>
  <si>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</si>
  <si>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</si>
  <si>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</si>
  <si>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</si>
  <si>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</si>
  <si>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</si>
  <si>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</si>
  <si>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</si>
  <si>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</si>
  <si>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</si>
  <si>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</si>
  <si>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</si>
  <si>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</si>
  <si>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</si>
  <si>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</si>
  <si>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</si>
  <si>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</si>
  <si>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</si>
  <si>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</si>
  <si>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</si>
  <si>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</si>
  <si>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</si>
  <si>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</si>
  <si>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</si>
  <si>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</si>
  <si>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</si>
  <si>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</si>
  <si>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</si>
  <si>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</si>
  <si>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</si>
  <si>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</si>
  <si>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</si>
  <si>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</si>
  <si>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</si>
  <si>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</si>
  <si>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</si>
  <si>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</si>
  <si>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</si>
  <si>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</si>
  <si>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</si>
  <si>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</si>
  <si>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</si>
  <si>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</si>
  <si>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</si>
  <si>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</si>
  <si>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</si>
  <si>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</si>
  <si>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</si>
  <si>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</si>
  <si>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</si>
  <si>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</si>
  <si>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</si>
  <si>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</si>
  <si>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</si>
  <si>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</si>
  <si>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</si>
  <si>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</si>
  <si>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</si>
  <si>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</si>
  <si>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</si>
  <si>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</si>
  <si>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</si>
  <si>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</si>
  <si>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</si>
  <si>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</si>
  <si>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</si>
  <si>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</si>
  <si>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</si>
  <si>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</si>
  <si>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</si>
  <si>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</si>
  <si>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</si>
  <si>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</si>
  <si>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</si>
  <si>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</si>
  <si>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</si>
  <si>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</si>
  <si>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</si>
  <si>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</si>
  <si>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</si>
  <si>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</si>
  <si>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</si>
  <si>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</si>
  <si>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</si>
  <si>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</si>
  <si>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</si>
  <si>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</si>
  <si>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</si>
  <si>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</si>
  <si>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</si>
  <si>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</si>
  <si>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</si>
  <si>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</si>
  <si>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</si>
  <si>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</si>
  <si>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</si>
  <si>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</si>
  <si>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</si>
  <si>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</si>
  <si>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</si>
  <si>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</si>
  <si>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</si>
  <si>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</si>
  <si>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</si>
  <si>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</si>
  <si>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</si>
  <si>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</si>
  <si>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</si>
  <si>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</si>
  <si>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</si>
  <si>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</si>
  <si>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</si>
  <si>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</si>
  <si>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</si>
  <si>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</si>
  <si>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</si>
  <si>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</si>
  <si>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</si>
  <si>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</si>
  <si>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</si>
  <si>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</si>
  <si>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</si>
  <si>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</si>
  <si>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</si>
  <si>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</si>
  <si>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</si>
  <si>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</si>
  <si>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</si>
  <si>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</si>
  <si>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</si>
  <si>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</si>
  <si>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</si>
  <si>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</si>
  <si>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</si>
  <si>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</si>
  <si>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</si>
  <si>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</si>
  <si>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</si>
  <si>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</si>
  <si>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</si>
  <si>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</si>
  <si>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</si>
  <si>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</si>
  <si>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</si>
  <si>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</si>
  <si>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</si>
  <si>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</si>
  <si>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</si>
  <si>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</si>
  <si>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</si>
  <si>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</si>
  <si>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</si>
  <si>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</si>
  <si>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</si>
  <si>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</si>
  <si>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</si>
  <si>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</si>
  <si>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</si>
  <si>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</si>
  <si>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</si>
  <si>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</si>
  <si>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</si>
  <si>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</si>
  <si>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</si>
  <si>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</si>
  <si>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</si>
  <si>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</si>
  <si>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</si>
  <si>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</si>
  <si>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</si>
  <si>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</si>
  <si>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</si>
  <si>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</si>
  <si>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</si>
  <si>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</si>
  <si>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</si>
  <si>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</si>
  <si>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</si>
  <si>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</si>
  <si>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</si>
  <si>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</si>
  <si>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</si>
  <si>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</si>
  <si>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</si>
  <si>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</si>
  <si>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</si>
  <si>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</si>
  <si>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</si>
  <si>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</si>
  <si>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</si>
  <si>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</si>
  <si>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</si>
  <si>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</si>
  <si>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</si>
  <si>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</si>
  <si>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</si>
  <si>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</si>
  <si>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</si>
  <si>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</si>
  <si>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</si>
  <si>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</si>
  <si>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</si>
  <si>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</si>
  <si>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</si>
  <si>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</si>
  <si>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</si>
  <si>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</si>
  <si>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</si>
  <si>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</si>
  <si>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</si>
  <si>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</si>
  <si>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</si>
  <si>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</si>
  <si>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</si>
  <si>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</si>
  <si>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</si>
  <si>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</si>
  <si>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</si>
  <si>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</si>
  <si>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</si>
  <si>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</si>
  <si>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</si>
  <si>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</si>
  <si>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</si>
  <si>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</si>
  <si>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</si>
  <si>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</si>
  <si>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</si>
  <si>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</si>
  <si>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</si>
  <si>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</si>
  <si>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</si>
  <si>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</si>
  <si>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</si>
  <si>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</si>
  <si>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</si>
  <si>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</si>
  <si>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</si>
  <si>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</si>
  <si>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</si>
  <si>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</si>
  <si>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</si>
  <si>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</si>
  <si>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</si>
  <si>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</si>
  <si>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</si>
  <si>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</si>
  <si>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</si>
  <si>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</si>
  <si>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</si>
  <si>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</si>
  <si>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</si>
  <si>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</si>
  <si>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</si>
  <si>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</si>
  <si>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</si>
  <si>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</si>
  <si>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</si>
  <si>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</si>
  <si>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</si>
  <si>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</si>
  <si>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</si>
  <si>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</si>
  <si>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</si>
  <si>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</si>
  <si>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</si>
  <si>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</si>
  <si>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</si>
  <si>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</si>
  <si>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</si>
  <si>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</si>
  <si>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</si>
  <si>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</si>
  <si>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</si>
  <si>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</si>
  <si>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</si>
  <si>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</si>
  <si>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</si>
  <si>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</si>
  <si>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</si>
  <si>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</si>
  <si>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</si>
  <si>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</si>
  <si>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</si>
  <si>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</si>
  <si>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</si>
  <si>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</si>
  <si>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</si>
  <si>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</si>
  <si>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</si>
  <si>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</si>
  <si>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</si>
  <si>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</si>
  <si>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</si>
  <si>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</si>
  <si>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</si>
  <si>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</si>
  <si>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</si>
  <si>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</si>
  <si>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</si>
  <si>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</si>
  <si>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</si>
  <si>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</si>
  <si>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</si>
  <si>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</si>
  <si>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</si>
  <si>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</si>
  <si>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</si>
  <si>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</si>
  <si>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</si>
  <si>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</si>
  <si>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</si>
  <si>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</si>
  <si>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</si>
  <si>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</si>
  <si>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</si>
  <si>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</si>
  <si>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</si>
  <si>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</si>
  <si>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</si>
  <si>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</si>
  <si>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</si>
  <si>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</si>
  <si>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</si>
  <si>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</si>
  <si>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</si>
  <si>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</si>
  <si>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</si>
  <si>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</si>
  <si>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</si>
  <si>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</si>
  <si>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</si>
  <si>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</si>
  <si>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</si>
  <si>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</si>
  <si>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</si>
  <si>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</si>
  <si>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</si>
  <si>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</si>
  <si>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</si>
  <si>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</si>
  <si>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</si>
  <si>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</si>
  <si>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</si>
  <si>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</si>
  <si>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</si>
  <si>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</si>
  <si>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</si>
  <si>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</si>
  <si>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</si>
  <si>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</si>
  <si>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</si>
  <si>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</si>
  <si>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</si>
  <si>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</si>
  <si>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</si>
  <si>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</si>
  <si>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</si>
  <si>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</si>
  <si>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</si>
  <si>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</si>
  <si>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</si>
  <si>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</si>
  <si>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</si>
  <si>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</si>
  <si>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</si>
  <si>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</si>
  <si>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</si>
  <si>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</si>
  <si>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</si>
  <si>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</si>
  <si>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</si>
  <si>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</si>
  <si>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</si>
  <si>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</si>
  <si>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</si>
  <si>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</si>
  <si>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</si>
  <si>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</si>
  <si>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</si>
  <si>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</si>
  <si>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</si>
  <si>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</si>
  <si>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</si>
  <si>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</si>
  <si>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</si>
  <si>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</si>
  <si>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</si>
  <si>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</si>
  <si>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</si>
  <si>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</si>
  <si>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</si>
  <si>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</si>
  <si>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</si>
  <si>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</si>
  <si>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</si>
  <si>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</si>
  <si>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</si>
  <si>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</si>
  <si>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</si>
  <si>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</si>
  <si>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</si>
  <si>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</si>
  <si>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</si>
  <si>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</si>
  <si>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</si>
  <si>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</si>
  <si>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</si>
  <si>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</si>
  <si>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</si>
  <si>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</si>
  <si>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</si>
  <si>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</si>
  <si>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</si>
  <si>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</si>
  <si>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</si>
  <si>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</si>
  <si>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</si>
  <si>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</si>
  <si>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</si>
  <si>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</si>
  <si>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</si>
  <si>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</si>
  <si>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</si>
  <si>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</si>
  <si>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</si>
  <si>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</si>
  <si>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</si>
  <si>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</si>
  <si>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</si>
  <si>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</si>
  <si>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</si>
  <si>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</si>
  <si>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</si>
  <si>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</si>
  <si>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</si>
  <si>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</si>
  <si>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</si>
  <si>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</si>
  <si>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</si>
  <si>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</si>
  <si>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</si>
  <si>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</si>
  <si>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</si>
  <si>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</si>
  <si>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</si>
  <si>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</si>
  <si>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</si>
  <si>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</si>
  <si>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</si>
  <si>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</si>
  <si>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</si>
  <si>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</si>
  <si>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</si>
  <si>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</si>
  <si>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</si>
  <si>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</si>
  <si>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</si>
  <si>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</si>
  <si>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</si>
  <si>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</si>
  <si>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</si>
  <si>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</si>
  <si>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</si>
  <si>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</si>
  <si>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</si>
  <si>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</si>
  <si>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</si>
  <si>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</si>
  <si>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</si>
  <si>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</si>
  <si>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</si>
  <si>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</si>
  <si>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</si>
  <si>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</si>
  <si>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</si>
  <si>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</si>
  <si>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</si>
  <si>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</si>
  <si>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</si>
  <si>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</si>
  <si>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</si>
  <si>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</si>
  <si>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</si>
  <si>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</si>
  <si>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</si>
  <si>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</si>
  <si>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</si>
  <si>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</si>
  <si>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</si>
  <si>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</si>
  <si>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</si>
  <si>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</si>
  <si>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</si>
  <si>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</si>
  <si>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</si>
  <si>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</si>
  <si>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</si>
  <si>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</si>
  <si>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</si>
  <si>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</si>
  <si>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</si>
  <si>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</si>
  <si>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</si>
  <si>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</si>
  <si>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</si>
  <si>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</si>
  <si>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</si>
  <si>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</si>
  <si>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</si>
  <si>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</si>
  <si>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</si>
  <si>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</si>
  <si>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</si>
  <si>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</si>
  <si>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</si>
  <si>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</si>
  <si>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</si>
  <si>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</si>
  <si>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</si>
  <si>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</si>
  <si>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</si>
  <si>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</si>
  <si>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</si>
  <si>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</si>
  <si>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</si>
  <si>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</si>
  <si>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</si>
  <si>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</si>
  <si>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</si>
  <si>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</si>
  <si>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</si>
  <si>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</si>
  <si>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</si>
  <si>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</si>
  <si>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</si>
  <si>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</si>
  <si>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</si>
  <si>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</si>
  <si>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</si>
  <si>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</si>
  <si>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</si>
  <si>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</si>
  <si>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</si>
  <si>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</si>
  <si>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</si>
  <si>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</si>
  <si>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</si>
  <si>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</si>
  <si>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</si>
  <si>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</si>
  <si>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</si>
  <si>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</si>
  <si>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</si>
  <si>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</si>
  <si>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</si>
  <si>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</si>
  <si>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</si>
  <si>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</si>
  <si>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</si>
  <si>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</si>
  <si>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</si>
  <si>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</si>
  <si>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</si>
  <si>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</si>
  <si>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</si>
  <si>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</si>
  <si>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</si>
  <si>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</si>
  <si>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</si>
  <si>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</si>
  <si>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</si>
  <si>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</si>
  <si>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</si>
  <si>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</si>
  <si>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</si>
  <si>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</si>
  <si>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</si>
  <si>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</si>
  <si>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</si>
  <si>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</si>
  <si>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</si>
  <si>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</si>
  <si>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</si>
  <si>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</si>
  <si>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</si>
  <si>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</si>
  <si>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</si>
  <si>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</si>
  <si>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</si>
  <si>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</si>
  <si>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</si>
  <si>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</si>
  <si>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</si>
  <si>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</si>
  <si>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</si>
  <si>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</si>
  <si>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</si>
  <si>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</si>
  <si>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</si>
  <si>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</si>
  <si>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</si>
  <si>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</si>
  <si>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</si>
  <si>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</si>
  <si>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</si>
  <si>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</si>
  <si>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</si>
  <si>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</si>
  <si>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</si>
  <si>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</si>
  <si>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</si>
  <si>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</si>
  <si>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</si>
  <si>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</si>
  <si>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</si>
  <si>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</si>
  <si>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</si>
  <si>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</si>
  <si>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</si>
  <si>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</si>
  <si>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</si>
  <si>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</si>
  <si>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</si>
  <si>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</si>
  <si>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</si>
  <si>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</si>
  <si>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</si>
  <si>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</si>
  <si>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</si>
  <si>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</si>
  <si>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</si>
  <si>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</si>
  <si>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</si>
  <si>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</si>
  <si>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</si>
  <si>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</si>
  <si>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</si>
  <si>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</si>
  <si>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</si>
  <si>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</si>
  <si>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</si>
  <si>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</si>
  <si>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</si>
  <si>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</si>
  <si>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</si>
  <si>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</si>
  <si>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</si>
  <si>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</si>
  <si>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</si>
  <si>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</si>
  <si>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</si>
  <si>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</si>
  <si>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</si>
  <si>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</si>
  <si>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</si>
  <si>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</si>
  <si>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</si>
  <si>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</si>
  <si>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</si>
  <si>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</si>
  <si>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</si>
  <si>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</si>
  <si>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</si>
  <si>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</si>
  <si>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</si>
  <si>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</si>
  <si>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</si>
  <si>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</si>
  <si>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</si>
  <si>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</si>
  <si>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</si>
  <si>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</si>
  <si>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</si>
  <si>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</si>
  <si>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</si>
  <si>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</si>
  <si>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</si>
  <si>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</si>
  <si>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</si>
  <si>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</si>
  <si>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</si>
  <si>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</si>
  <si>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</si>
  <si>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</si>
  <si>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</si>
  <si>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</si>
  <si>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</si>
  <si>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</si>
  <si>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</si>
  <si>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</si>
  <si>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</si>
  <si>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</si>
  <si>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</si>
  <si>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</si>
  <si>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</si>
  <si>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</si>
  <si>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</si>
  <si>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</si>
  <si>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</si>
  <si>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</si>
  <si>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</si>
  <si>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</si>
  <si>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</si>
  <si>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</si>
  <si>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</si>
  <si>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</si>
  <si>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</si>
  <si>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</si>
  <si>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</si>
  <si>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</si>
  <si>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</si>
  <si>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</si>
  <si>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</si>
  <si>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</si>
  <si>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</si>
  <si>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</si>
  <si>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</si>
  <si>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</si>
  <si>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</si>
  <si>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</si>
  <si>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</si>
  <si>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</si>
  <si>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</si>
  <si>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</si>
  <si>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</si>
  <si>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</si>
  <si>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</si>
  <si>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</si>
  <si>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</si>
  <si>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</si>
  <si>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</si>
  <si>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</si>
  <si>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</si>
  <si>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</si>
  <si>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</si>
  <si>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</si>
  <si>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</si>
  <si>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</si>
  <si>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</si>
  <si>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</si>
  <si>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</si>
  <si>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</si>
  <si>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</si>
  <si>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</si>
  <si>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</si>
  <si>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</si>
  <si>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</si>
  <si>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</si>
  <si>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</si>
  <si>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</si>
  <si>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</si>
  <si>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</si>
  <si>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</si>
  <si>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</si>
  <si>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</si>
  <si>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</si>
  <si>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</si>
  <si>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</si>
  <si>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</si>
  <si>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</si>
  <si>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</si>
  <si>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</si>
  <si>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</si>
  <si>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</si>
  <si>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</si>
  <si>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</si>
  <si>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</si>
  <si>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</si>
  <si>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</si>
  <si>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</si>
  <si>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</si>
  <si>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</si>
  <si>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</si>
  <si>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</si>
  <si>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</si>
  <si>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</si>
  <si>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</si>
  <si>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</si>
  <si>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</si>
  <si>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</si>
  <si>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</si>
  <si>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</si>
  <si>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</si>
  <si>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</si>
  <si>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</si>
  <si>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</si>
  <si>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</si>
  <si>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</si>
  <si>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</si>
  <si>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</si>
  <si>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</si>
  <si>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</si>
  <si>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</si>
  <si>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</si>
  <si>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</si>
  <si>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</si>
  <si>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</si>
  <si>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</si>
  <si>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</si>
  <si>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</si>
  <si>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</si>
  <si>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</si>
  <si>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</si>
  <si>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</si>
  <si>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</si>
  <si>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</si>
  <si>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</si>
  <si>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</si>
  <si>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</si>
  <si>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</si>
  <si>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</si>
  <si>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</si>
  <si>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</si>
  <si>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</si>
  <si>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</si>
  <si>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</si>
  <si>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</si>
  <si>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</si>
  <si>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</si>
  <si>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</si>
  <si>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</si>
  <si>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</si>
  <si>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</si>
  <si>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</si>
  <si>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</si>
  <si>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</si>
  <si>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</si>
  <si>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</si>
  <si>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</si>
  <si>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</si>
  <si>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</si>
  <si>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</si>
  <si>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</si>
  <si>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</si>
  <si>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</si>
  <si>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</si>
  <si>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</si>
  <si>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</si>
  <si>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</si>
  <si>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</si>
  <si>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</si>
  <si>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</si>
  <si>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</si>
  <si>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</si>
  <si>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</si>
  <si>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</si>
  <si>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</si>
  <si>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</si>
  <si>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</si>
  <si>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</si>
  <si>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</si>
  <si>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</si>
  <si>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</si>
  <si>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</si>
  <si>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</si>
  <si>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</si>
  <si>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</si>
  <si>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</si>
  <si>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</si>
  <si>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</si>
  <si>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</si>
  <si>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</si>
  <si>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</si>
  <si>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</si>
  <si>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</si>
  <si>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</si>
  <si>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</si>
  <si>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</si>
  <si>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</si>
  <si>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</si>
  <si>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</si>
  <si>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</si>
  <si>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</si>
  <si>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</si>
  <si>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</si>
  <si>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</si>
  <si>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</si>
  <si>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</si>
  <si>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</si>
  <si>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</si>
  <si>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</si>
  <si>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</si>
  <si>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</si>
  <si>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</si>
  <si>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</si>
  <si>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</si>
  <si>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</si>
  <si>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</si>
  <si>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</si>
  <si>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</si>
  <si>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</si>
  <si>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</si>
  <si>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</si>
  <si>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</si>
  <si>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</si>
  <si>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</si>
  <si>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</si>
  <si>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</si>
  <si>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</si>
  <si>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</si>
  <si>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</si>
  <si>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</si>
  <si>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</si>
  <si>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</si>
  <si>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</si>
  <si>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</si>
  <si>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</si>
  <si>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</si>
  <si>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</si>
  <si>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</si>
  <si>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</si>
  <si>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</si>
  <si>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</si>
  <si>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</si>
  <si>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</si>
  <si>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</si>
  <si>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</si>
  <si>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</si>
  <si>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</si>
  <si>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</si>
  <si>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</si>
  <si>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</si>
  <si>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</si>
  <si>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</si>
  <si>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</si>
  <si>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</si>
  <si>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</si>
  <si>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</si>
  <si>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</si>
  <si>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</si>
  <si>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</si>
  <si>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</si>
  <si>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</si>
  <si>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</si>
  <si>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</si>
  <si>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</si>
  <si>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</si>
  <si>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</si>
  <si>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</si>
  <si>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</si>
  <si>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</si>
  <si>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</si>
  <si>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</si>
  <si>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</si>
  <si>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</si>
  <si>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</si>
  <si>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</si>
  <si>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</si>
  <si>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</si>
  <si>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</si>
  <si>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</si>
  <si>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</si>
  <si>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</si>
  <si>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</si>
  <si>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</si>
  <si>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</si>
  <si>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</si>
  <si>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</si>
  <si>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</si>
  <si>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</si>
  <si>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</si>
  <si>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</si>
  <si>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</si>
  <si>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</si>
  <si>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</si>
  <si>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</si>
  <si>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</si>
  <si>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</si>
  <si>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</si>
  <si>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</si>
  <si>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</si>
  <si>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</si>
  <si>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</si>
  <si>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</si>
  <si>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</si>
  <si>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</si>
  <si>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</si>
  <si>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</si>
  <si>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</si>
  <si>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</si>
  <si>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</si>
  <si>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</si>
  <si>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</si>
  <si>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</si>
  <si>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</si>
  <si>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</si>
  <si>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</si>
  <si>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</si>
  <si>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</si>
  <si>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</si>
  <si>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</si>
  <si>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</si>
  <si>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</si>
  <si>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</si>
  <si>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</si>
  <si>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</si>
  <si>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</si>
  <si>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</si>
  <si>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</si>
  <si>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</si>
  <si>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</si>
  <si>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</si>
  <si>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</si>
  <si>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</si>
  <si>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</si>
  <si>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</si>
  <si>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</si>
  <si>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</si>
  <si>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</si>
  <si>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</si>
  <si>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</si>
  <si>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</si>
  <si>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</si>
  <si>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</si>
  <si>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</si>
  <si>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</si>
  <si>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</si>
  <si>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</si>
  <si>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</si>
  <si>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</si>
  <si>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</si>
  <si>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</si>
  <si>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</si>
  <si>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</si>
  <si>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</si>
  <si>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</si>
  <si>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</si>
  <si>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</si>
  <si>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</si>
  <si>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</si>
  <si>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</si>
  <si>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</si>
  <si>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</si>
  <si>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</si>
  <si>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</si>
  <si>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</si>
  <si>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</si>
  <si>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</si>
  <si>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</si>
  <si>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</si>
  <si>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</si>
  <si>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</si>
  <si>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</si>
  <si>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</si>
  <si>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</si>
  <si>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</si>
  <si>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</si>
  <si>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</si>
  <si>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</si>
  <si>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</si>
  <si>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</si>
  <si>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</si>
  <si>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</si>
  <si>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</si>
  <si>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</si>
  <si>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</si>
  <si>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</si>
  <si>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</si>
  <si>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</si>
  <si>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</si>
  <si>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</si>
  <si>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</si>
  <si>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</si>
  <si>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</si>
  <si>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</si>
  <si>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</si>
  <si>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</si>
  <si>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</si>
  <si>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</si>
  <si>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</si>
  <si>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</si>
  <si>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</si>
  <si>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</si>
  <si>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</si>
  <si>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</si>
  <si>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</si>
  <si>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</si>
  <si>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</si>
  <si>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</si>
  <si>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</si>
  <si>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</si>
  <si>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</si>
  <si>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</si>
  <si>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</si>
  <si>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</si>
  <si>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</si>
  <si>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</si>
  <si>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</si>
  <si>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</si>
  <si>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</si>
  <si>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</si>
  <si>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</si>
  <si>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</si>
  <si>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</si>
  <si>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</si>
  <si>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</si>
  <si>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</si>
  <si>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</si>
  <si>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</si>
  <si>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</si>
  <si>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</si>
  <si>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</si>
  <si>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</si>
  <si>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</si>
  <si>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</si>
  <si>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</si>
  <si>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</si>
  <si>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</si>
  <si>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</si>
  <si>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</si>
  <si>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</si>
  <si>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</si>
  <si>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</si>
  <si>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</si>
  <si>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</si>
  <si>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</si>
  <si>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</si>
  <si>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</si>
  <si>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</si>
  <si>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</si>
  <si>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</si>
  <si>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</si>
  <si>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</si>
  <si>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</si>
  <si>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</si>
  <si>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</si>
  <si>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</si>
  <si>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</si>
  <si>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</si>
  <si>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</si>
  <si>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</si>
  <si>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</si>
  <si>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</si>
  <si>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</si>
  <si>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</si>
  <si>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</si>
  <si>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</si>
  <si>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</si>
  <si>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</si>
  <si>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</si>
  <si>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</si>
  <si>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</si>
  <si>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</si>
  <si>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</si>
  <si>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</si>
  <si>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</si>
  <si>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</si>
  <si>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</si>
  <si>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</si>
  <si>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</si>
  <si>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</si>
  <si>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</si>
  <si>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</si>
  <si>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</si>
  <si>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</si>
  <si>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</si>
  <si>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</si>
  <si>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</si>
  <si>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</si>
  <si>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</si>
  <si>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</si>
  <si>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</si>
  <si>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</si>
  <si>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</si>
  <si>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</si>
  <si>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</si>
  <si>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</si>
  <si>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</si>
  <si>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</si>
  <si>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</si>
  <si>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</si>
  <si>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</si>
  <si>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</si>
  <si>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</si>
  <si>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</si>
  <si>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</si>
  <si>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</si>
  <si>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</si>
  <si>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</si>
  <si>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</si>
  <si>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</si>
  <si>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</si>
  <si>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</si>
  <si>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</si>
  <si>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</si>
  <si>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</si>
  <si>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</si>
  <si>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</si>
  <si>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</si>
  <si>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</si>
  <si>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</si>
  <si>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</si>
  <si>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</si>
  <si>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</si>
  <si>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</si>
  <si>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</si>
  <si>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</si>
  <si>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</si>
  <si>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</si>
  <si>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</si>
  <si>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</si>
  <si>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</si>
  <si>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</si>
  <si>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</si>
  <si>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</si>
  <si>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</si>
  <si>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</si>
  <si>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</si>
  <si>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</si>
  <si>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</si>
  <si>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</si>
  <si>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</si>
  <si>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</si>
  <si>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</si>
  <si>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</si>
  <si>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</si>
  <si>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</si>
  <si>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</si>
  <si>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</si>
  <si>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</si>
  <si>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</si>
  <si>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</si>
  <si>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</si>
  <si>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</si>
  <si>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</si>
  <si>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</si>
  <si>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</si>
  <si>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</si>
  <si>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</si>
  <si>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</si>
  <si>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</si>
  <si>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</si>
  <si>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</si>
  <si>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</si>
  <si>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</si>
  <si>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</si>
  <si>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</si>
  <si>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</si>
  <si>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</si>
  <si>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</si>
  <si>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</si>
  <si>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</si>
  <si>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</si>
  <si>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</si>
  <si>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</si>
  <si>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</si>
  <si>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</si>
  <si>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</si>
  <si>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</si>
  <si>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</si>
  <si>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</si>
  <si>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</si>
  <si>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</si>
  <si>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</si>
  <si>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</si>
  <si>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</si>
  <si>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</si>
  <si>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</si>
  <si>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</si>
  <si>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</si>
  <si>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</si>
  <si>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</si>
  <si>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</si>
  <si>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</si>
  <si>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</si>
  <si>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</si>
  <si>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</si>
  <si>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</si>
  <si>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</si>
  <si>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</si>
  <si>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</si>
  <si>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</si>
  <si>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</si>
  <si>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</si>
  <si>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</si>
  <si>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</si>
  <si>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</si>
  <si>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</si>
  <si>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</si>
  <si>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</si>
  <si>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</si>
  <si>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</si>
  <si>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</si>
  <si>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</si>
  <si>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</si>
  <si>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</si>
  <si>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</si>
  <si>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</si>
  <si>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</si>
  <si>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</si>
  <si>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</si>
  <si>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</si>
  <si>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</si>
  <si>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</si>
  <si>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</si>
  <si>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</si>
  <si>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</si>
  <si>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</si>
  <si>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</si>
  <si>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</si>
  <si>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</si>
  <si>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</si>
  <si>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</si>
  <si>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</si>
  <si>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</si>
  <si>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</si>
  <si>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</si>
  <si>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</si>
  <si>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</si>
  <si>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</si>
  <si>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</si>
  <si>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</si>
  <si>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</si>
  <si>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</si>
  <si>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</si>
  <si>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</si>
  <si>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</si>
  <si>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</si>
  <si>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</si>
  <si>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</si>
  <si>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</si>
  <si>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</si>
  <si>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</si>
  <si>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</si>
  <si>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</si>
  <si>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</si>
  <si>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</si>
  <si>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</si>
  <si>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</si>
  <si>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</si>
  <si>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</si>
  <si>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</si>
  <si>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</si>
  <si>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</si>
  <si>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</si>
  <si>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</si>
  <si>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</si>
  <si>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</si>
  <si>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</si>
  <si>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</si>
  <si>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</si>
  <si>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</si>
  <si>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</si>
  <si>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</si>
  <si>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</si>
  <si>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</si>
  <si>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</si>
  <si>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</si>
  <si>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</si>
  <si>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</si>
  <si>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</si>
  <si>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</si>
  <si>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</si>
  <si>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</si>
  <si>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</si>
  <si>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</si>
  <si>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</si>
  <si>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</si>
  <si>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</si>
  <si>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</si>
  <si>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</si>
  <si>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</si>
  <si>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</si>
  <si>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</si>
  <si>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</si>
  <si>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</si>
  <si>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</si>
  <si>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</si>
  <si>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</si>
  <si>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</si>
  <si>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</si>
  <si>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</si>
  <si>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</si>
  <si>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</si>
  <si>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</si>
  <si>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</si>
  <si>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</si>
  <si>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</si>
  <si>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</si>
  <si>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</si>
  <si>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</si>
  <si>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</si>
  <si>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</si>
  <si>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</si>
  <si>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</si>
  <si>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</si>
  <si>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</si>
  <si>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</si>
  <si>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</si>
  <si>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</si>
  <si>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</si>
  <si>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</si>
  <si>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</si>
  <si>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</si>
  <si>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</si>
  <si>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</si>
  <si>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</si>
  <si>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</si>
  <si>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</si>
  <si>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</si>
  <si>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</si>
  <si>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</si>
  <si>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</si>
  <si>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</si>
  <si>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</si>
  <si>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</si>
  <si>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</si>
  <si>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</si>
  <si>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</si>
  <si>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</si>
  <si>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</si>
  <si>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</si>
  <si>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</si>
  <si>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</si>
  <si>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</si>
  <si>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</si>
  <si>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</si>
  <si>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</si>
  <si>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</si>
  <si>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</si>
  <si>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</si>
  <si>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</si>
  <si>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</si>
  <si>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</si>
  <si>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</si>
  <si>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</si>
  <si>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</si>
  <si>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</si>
  <si>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</si>
  <si>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</si>
  <si>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</si>
  <si>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</si>
  <si>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</si>
  <si>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</si>
  <si>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</si>
  <si>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</si>
  <si>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</si>
  <si>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</si>
  <si>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</si>
  <si>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</si>
  <si>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</si>
  <si>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</si>
  <si>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</si>
  <si>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</si>
  <si>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</si>
  <si>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</si>
  <si>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</si>
  <si>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</si>
  <si>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</si>
  <si>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</si>
  <si>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</si>
  <si>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</si>
  <si>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</si>
  <si>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</si>
  <si>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</si>
  <si>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</si>
  <si>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</si>
  <si>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</si>
  <si>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</si>
  <si>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</si>
  <si>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</si>
  <si>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</si>
  <si>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</si>
  <si>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</si>
  <si>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</si>
  <si>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</si>
  <si>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</si>
  <si>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</si>
  <si>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</si>
  <si>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</si>
  <si>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</si>
  <si>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</si>
  <si>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</si>
  <si>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</si>
  <si>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</si>
  <si>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</si>
  <si>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</si>
  <si>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</si>
  <si>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</si>
  <si>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</si>
  <si>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</si>
  <si>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</si>
  <si>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</si>
  <si>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</si>
  <si>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</si>
  <si>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</si>
  <si>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</si>
  <si>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</si>
  <si>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</si>
  <si>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</si>
  <si>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</si>
  <si>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</si>
  <si>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</si>
  <si>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</si>
  <si>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</si>
  <si>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</si>
  <si>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</si>
  <si>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</si>
  <si>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</si>
  <si>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</si>
  <si>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</si>
  <si>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</si>
  <si>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</si>
  <si>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</si>
  <si>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</si>
  <si>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</si>
  <si>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</si>
  <si>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</si>
  <si>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</si>
  <si>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</si>
  <si>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</si>
  <si>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</si>
  <si>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</si>
  <si>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</si>
  <si>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</si>
  <si>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</si>
  <si>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</si>
  <si>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</si>
  <si>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</si>
  <si>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</si>
  <si>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</si>
  <si>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</si>
  <si>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</si>
  <si>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</si>
  <si>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</si>
  <si>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</si>
  <si>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</si>
  <si>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</si>
  <si>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</si>
  <si>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</si>
  <si>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</si>
  <si>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</si>
  <si>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</si>
  <si>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</si>
  <si>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</si>
  <si>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</si>
  <si>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</si>
  <si>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</si>
  <si>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</si>
  <si>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</si>
  <si>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</si>
  <si>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</si>
  <si>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</si>
  <si>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</si>
  <si>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</si>
  <si>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</si>
  <si>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</si>
  <si>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</si>
  <si>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</si>
  <si>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</si>
  <si>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</si>
  <si>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</si>
  <si>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</si>
  <si>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</si>
  <si>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</si>
  <si>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</si>
  <si>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</si>
  <si>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</si>
  <si>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</si>
  <si>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</si>
  <si>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</si>
  <si>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</si>
  <si>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</si>
  <si>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</si>
  <si>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</si>
  <si>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</si>
  <si>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</si>
  <si>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</si>
  <si>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</si>
  <si>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</si>
  <si>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</si>
  <si>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</si>
  <si>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</si>
  <si>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</si>
  <si>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</si>
  <si>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</si>
  <si>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</si>
  <si>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</si>
  <si>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</si>
  <si>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</si>
  <si>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</si>
  <si>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</si>
  <si>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</si>
  <si>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</si>
  <si>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</si>
  <si>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</si>
  <si>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</si>
  <si>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</si>
  <si>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</si>
  <si>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</si>
  <si>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</si>
  <si>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</si>
  <si>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</si>
  <si>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</si>
  <si>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</si>
  <si>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</si>
  <si>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</si>
  <si>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</si>
  <si>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</si>
  <si>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</si>
  <si>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</si>
  <si>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</si>
  <si>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</si>
  <si>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</si>
  <si>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</si>
  <si>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</si>
  <si>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</si>
  <si>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</si>
  <si>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</si>
  <si>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</si>
  <si>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</si>
  <si>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</si>
  <si>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</si>
  <si>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</si>
  <si>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</si>
  <si>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</si>
  <si>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</si>
  <si>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</si>
  <si>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</si>
  <si>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</si>
  <si>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</si>
  <si>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</si>
  <si>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</si>
  <si>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</si>
  <si>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</si>
  <si>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</si>
  <si>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</si>
  <si>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</si>
  <si>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</si>
  <si>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</si>
  <si>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</si>
  <si>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</si>
  <si>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</si>
  <si>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</si>
  <si>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</si>
  <si>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</si>
  <si>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</si>
  <si>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</si>
  <si>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</si>
  <si>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</si>
  <si>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</si>
  <si>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</si>
  <si>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</si>
  <si>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</si>
  <si>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</si>
  <si>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</si>
  <si>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</si>
  <si>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</si>
  <si>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</si>
  <si>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</si>
  <si>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</si>
  <si>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</si>
  <si>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</si>
  <si>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</si>
  <si>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</si>
  <si>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</si>
  <si>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</si>
  <si>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</si>
  <si>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</si>
  <si>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</si>
  <si>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</si>
  <si>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</si>
  <si>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</si>
  <si>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</si>
  <si>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</si>
  <si>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</si>
  <si>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</si>
  <si>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</si>
  <si>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</si>
  <si>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</si>
  <si>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</si>
  <si>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</si>
  <si>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</si>
  <si>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</si>
  <si>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</si>
  <si>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</si>
  <si>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</si>
  <si>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</si>
  <si>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</si>
  <si>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</si>
  <si>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</si>
  <si>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</si>
  <si>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</si>
  <si>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</si>
  <si>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</si>
  <si>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</si>
  <si>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</si>
  <si>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</si>
  <si>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</si>
  <si>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</si>
  <si>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</si>
  <si>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</si>
  <si>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</si>
  <si>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</si>
  <si>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</si>
  <si>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</si>
  <si>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</si>
  <si>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</si>
  <si>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</si>
  <si>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</si>
  <si>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</si>
  <si>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</si>
  <si>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</si>
  <si>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</si>
  <si>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</si>
  <si>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</si>
  <si>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</si>
  <si>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</si>
  <si>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</si>
  <si>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</si>
  <si>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</si>
  <si>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</si>
  <si>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</si>
  <si>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</si>
  <si>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</si>
  <si>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</si>
  <si>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</si>
  <si>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</si>
  <si>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</si>
  <si>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</si>
  <si>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</si>
  <si>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</si>
  <si>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</si>
  <si>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</si>
  <si>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</si>
  <si>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</si>
  <si>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</si>
  <si>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</si>
  <si>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</si>
  <si>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</si>
  <si>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</si>
  <si>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</si>
  <si>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</si>
  <si>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</si>
  <si>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</si>
  <si>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</si>
  <si>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</si>
  <si>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</si>
  <si>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</si>
  <si>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</si>
  <si>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</si>
  <si>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</si>
  <si>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</si>
  <si>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</si>
  <si>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</si>
  <si>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</si>
  <si>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</si>
  <si>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</si>
  <si>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</si>
  <si>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</si>
  <si>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</si>
  <si>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</si>
  <si>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</si>
  <si>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</si>
  <si>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</si>
  <si>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</si>
  <si>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</si>
  <si>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</si>
  <si>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</si>
  <si>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</si>
  <si>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</si>
  <si>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</si>
  <si>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</si>
  <si>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</si>
  <si>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</si>
  <si>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</si>
  <si>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</si>
  <si>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</si>
  <si>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</si>
  <si>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</si>
  <si>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</si>
  <si>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</si>
  <si>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</si>
  <si>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</si>
  <si>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</si>
  <si>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</si>
  <si>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</si>
  <si>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</si>
  <si>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</si>
  <si>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</si>
  <si>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</si>
  <si>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</si>
  <si>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</si>
  <si>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</si>
  <si>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</si>
  <si>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</si>
  <si>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</si>
  <si>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</si>
  <si>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</si>
  <si>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</si>
  <si>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</si>
  <si>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</si>
  <si>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</si>
  <si>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</si>
  <si>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</si>
  <si>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</si>
  <si>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</si>
  <si>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</si>
  <si>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</si>
  <si>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</si>
  <si>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</si>
  <si>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</si>
  <si>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</si>
  <si>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</si>
  <si>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</si>
  <si>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</si>
  <si>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</si>
  <si>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</si>
  <si>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</si>
  <si>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</si>
  <si>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</si>
  <si>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</si>
  <si>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</si>
  <si>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</si>
  <si>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</si>
  <si>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</si>
  <si>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</si>
  <si>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</si>
  <si>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</si>
  <si>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</si>
  <si>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</si>
  <si>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</si>
  <si>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</si>
  <si>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</si>
  <si>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</si>
  <si>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</si>
  <si>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</si>
  <si>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</si>
  <si>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</si>
  <si>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</si>
  <si>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</si>
  <si>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</si>
  <si>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</si>
  <si>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</si>
  <si>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</si>
  <si>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</si>
  <si>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</si>
  <si>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</si>
  <si>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</si>
  <si>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</si>
  <si>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</si>
  <si>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</si>
  <si>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</si>
  <si>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</si>
  <si>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</si>
  <si>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</si>
  <si>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</si>
  <si>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</si>
  <si>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</si>
  <si>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</si>
  <si>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</si>
  <si>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</si>
  <si>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</si>
  <si>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</si>
  <si>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</si>
  <si>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</si>
  <si>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</si>
  <si>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</si>
  <si>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</si>
  <si>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</si>
  <si>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</si>
  <si>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</si>
  <si>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</si>
  <si>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</si>
  <si>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</si>
  <si>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</si>
  <si>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</si>
  <si>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</si>
  <si>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</si>
  <si>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</si>
  <si>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</si>
  <si>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</si>
  <si>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</si>
  <si>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</si>
  <si>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</si>
  <si>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</si>
  <si>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</si>
  <si>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</si>
  <si>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</si>
  <si>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</si>
  <si>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</si>
  <si>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</si>
  <si>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</si>
  <si>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</si>
  <si>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</si>
  <si>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</si>
  <si>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</si>
  <si>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</si>
  <si>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</si>
  <si>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</si>
  <si>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</si>
  <si>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</si>
  <si>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</si>
  <si>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</si>
  <si>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</si>
  <si>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</si>
  <si>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</si>
  <si>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</si>
  <si>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</si>
  <si>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</si>
  <si>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</si>
  <si>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</si>
  <si>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</si>
  <si>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</si>
  <si>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</si>
  <si>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</si>
  <si>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</si>
  <si>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</si>
  <si>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</si>
  <si>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</si>
  <si>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</si>
  <si>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</si>
  <si>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</si>
  <si>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</si>
  <si>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</si>
  <si>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</si>
  <si>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</si>
  <si>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</si>
  <si>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</si>
  <si>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</si>
  <si>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</si>
  <si>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</si>
  <si>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</si>
  <si>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</si>
  <si>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</si>
  <si>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</si>
  <si>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</si>
  <si>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</si>
  <si>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</si>
  <si>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</si>
  <si>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</si>
  <si>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</si>
  <si>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</si>
  <si>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</si>
  <si>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</si>
  <si>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</si>
  <si>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</si>
  <si>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</si>
  <si>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</si>
  <si>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</si>
  <si>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</si>
  <si>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</si>
  <si>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</si>
  <si>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</si>
  <si>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</si>
  <si>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</si>
  <si>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</si>
  <si>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</si>
  <si>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</si>
  <si>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</si>
  <si>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</si>
  <si>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</si>
  <si>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</si>
  <si>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</si>
  <si>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</si>
  <si>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</si>
  <si>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</si>
  <si>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</si>
  <si>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</si>
  <si>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</si>
  <si>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</si>
  <si>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</si>
  <si>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</si>
  <si>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</si>
  <si>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</si>
  <si>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</si>
  <si>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</si>
  <si>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</si>
  <si>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</si>
  <si>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</si>
  <si>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</si>
  <si>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</si>
  <si>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</si>
  <si>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</si>
  <si>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</si>
  <si>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</si>
  <si>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</si>
  <si>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</si>
  <si>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</si>
  <si>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</si>
  <si>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</si>
  <si>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</si>
  <si>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</si>
  <si>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</si>
  <si>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</si>
  <si>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</si>
  <si>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</si>
  <si>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</si>
  <si>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</si>
  <si>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</si>
  <si>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</si>
  <si>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</si>
  <si>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</si>
  <si>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</si>
  <si>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</si>
  <si>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</si>
  <si>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</si>
  <si>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</si>
  <si>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</si>
  <si>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</si>
  <si>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</si>
  <si>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</si>
  <si>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</si>
  <si>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</si>
  <si>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</si>
  <si>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</si>
  <si>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</si>
  <si>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</si>
  <si>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</si>
  <si>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</si>
  <si>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</si>
  <si>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</si>
  <si>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</si>
  <si>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</si>
  <si>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</si>
  <si>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</si>
  <si>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</si>
  <si>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</si>
  <si>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</si>
  <si>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</si>
  <si>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</si>
  <si>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</si>
  <si>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</si>
  <si>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</si>
  <si>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</si>
  <si>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</si>
  <si>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</si>
  <si>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</si>
  <si>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</si>
  <si>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</si>
  <si>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</si>
  <si>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</si>
  <si>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</si>
  <si>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</si>
  <si>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</si>
  <si>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</si>
  <si>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</si>
  <si>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</si>
  <si>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</si>
  <si>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</si>
  <si>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</si>
  <si>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</si>
  <si>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</si>
  <si>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</si>
  <si>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</si>
  <si>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</si>
  <si>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</si>
  <si>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</si>
  <si>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</si>
  <si>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</si>
  <si>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</si>
  <si>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</si>
  <si>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</si>
  <si>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</si>
  <si>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</si>
  <si>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</si>
  <si>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</si>
  <si>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</si>
  <si>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</si>
  <si>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</si>
  <si>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</si>
  <si>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</si>
  <si>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</si>
  <si>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</si>
  <si>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</si>
  <si>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</si>
  <si>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</si>
  <si>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</si>
  <si>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</si>
  <si>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</si>
  <si>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</si>
  <si>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</si>
  <si>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</si>
  <si>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</si>
  <si>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</si>
  <si>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</si>
  <si>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</si>
  <si>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</si>
  <si>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</si>
  <si>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</si>
  <si>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</si>
  <si>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</si>
  <si>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</si>
  <si>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</si>
  <si>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</si>
  <si>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</si>
  <si>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</si>
  <si>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</si>
  <si>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</si>
  <si>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</si>
  <si>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</si>
  <si>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</si>
  <si>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</si>
  <si>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</si>
  <si>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</si>
  <si>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</si>
  <si>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</si>
  <si>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</si>
  <si>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</si>
  <si>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</si>
  <si>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</si>
  <si>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</si>
  <si>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</si>
  <si>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</si>
  <si>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</si>
  <si>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</si>
  <si>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</si>
  <si>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</si>
  <si>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</si>
  <si>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</si>
  <si>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</si>
  <si>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</si>
  <si>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</si>
  <si>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</si>
  <si>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</si>
  <si>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</si>
  <si>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</si>
  <si>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</si>
  <si>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</si>
  <si>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</si>
  <si>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</si>
  <si>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</si>
  <si>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</si>
  <si>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</si>
  <si>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</si>
  <si>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</si>
  <si>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</si>
  <si>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</si>
  <si>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</si>
  <si>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</si>
  <si>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</si>
  <si>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</si>
  <si>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</si>
  <si>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</si>
  <si>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</si>
  <si>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</si>
  <si>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</si>
  <si>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</si>
  <si>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</si>
  <si>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</si>
  <si>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</si>
  <si>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</si>
  <si>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</si>
  <si>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</si>
  <si>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</si>
  <si>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</si>
  <si>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</si>
  <si>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</si>
  <si>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</si>
  <si>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</si>
  <si>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</si>
  <si>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</si>
  <si>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</si>
  <si>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</si>
  <si>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</si>
  <si>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</si>
  <si>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</si>
  <si>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</si>
  <si>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</si>
  <si>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</si>
  <si>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</si>
  <si>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</si>
  <si>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</si>
  <si>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</si>
  <si>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</si>
  <si>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</si>
  <si>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</si>
  <si>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</si>
  <si>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</si>
  <si>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</si>
  <si>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</si>
  <si>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</si>
  <si>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</si>
  <si>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</si>
  <si>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</si>
  <si>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</si>
  <si>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</si>
  <si>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</si>
  <si>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</si>
  <si>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</si>
  <si>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</si>
  <si>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</si>
  <si>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</si>
  <si>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</si>
  <si>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</si>
  <si>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</si>
  <si>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</si>
  <si>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</si>
  <si>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</si>
  <si>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</si>
  <si>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</si>
  <si>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</si>
  <si>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</si>
  <si>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</si>
  <si>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</si>
  <si>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</si>
  <si>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</si>
  <si>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</si>
  <si>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</si>
  <si>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</si>
  <si>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</si>
  <si>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</si>
  <si>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</si>
  <si>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</si>
  <si>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</si>
  <si>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</si>
  <si>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</si>
  <si>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</si>
  <si>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</si>
  <si>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</si>
  <si>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</si>
  <si>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</si>
  <si>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</si>
  <si>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</si>
  <si>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</si>
  <si>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</si>
  <si>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</si>
  <si>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</si>
  <si>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</si>
  <si>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</si>
  <si>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</si>
  <si>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</si>
  <si>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</si>
  <si>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</si>
  <si>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</si>
  <si>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</si>
  <si>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</si>
  <si>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</si>
  <si>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</si>
  <si>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</si>
  <si>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</si>
  <si>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</si>
  <si>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</si>
  <si>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</si>
  <si>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</si>
  <si>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</si>
  <si>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</si>
  <si>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</si>
  <si>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</si>
  <si>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</si>
  <si>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</si>
  <si>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</si>
  <si>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</si>
  <si>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</si>
  <si>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</si>
  <si>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</si>
  <si>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</si>
  <si>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</si>
  <si>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</si>
  <si>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</si>
  <si>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</si>
  <si>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</si>
  <si>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</si>
  <si>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</si>
  <si>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</si>
  <si>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</si>
  <si>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</si>
  <si>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</si>
  <si>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</si>
  <si>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</si>
  <si>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</si>
  <si>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</si>
  <si>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</si>
  <si>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</si>
  <si>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</si>
  <si>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</si>
  <si>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</si>
  <si>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</si>
  <si>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</si>
  <si>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</si>
  <si>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</si>
  <si>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</si>
  <si>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</si>
  <si>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</si>
  <si>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</si>
  <si>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</si>
  <si>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</si>
  <si>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</si>
  <si>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</si>
  <si>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</si>
  <si>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</si>
  <si>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</si>
  <si>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</si>
  <si>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</si>
  <si>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</si>
  <si>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</si>
  <si>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</si>
  <si>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</si>
  <si>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</si>
  <si>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</si>
  <si>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</si>
  <si>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</si>
  <si>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</si>
  <si>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</si>
  <si>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</si>
  <si>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</si>
  <si>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</si>
  <si>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</si>
  <si>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</si>
  <si>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</si>
  <si>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</si>
  <si>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</si>
  <si>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</si>
  <si>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</si>
  <si>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</si>
  <si>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</si>
  <si>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</si>
  <si>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</si>
  <si>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</si>
  <si>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</si>
  <si>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</si>
  <si>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</si>
  <si>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</si>
  <si>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</si>
  <si>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</si>
  <si>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</si>
  <si>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</si>
  <si>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</si>
  <si>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</si>
  <si>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</si>
  <si>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</si>
  <si>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</si>
  <si>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</si>
  <si>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</si>
  <si>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</si>
  <si>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</si>
  <si>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</si>
  <si>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</si>
  <si>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</si>
  <si>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</si>
  <si>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</si>
  <si>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</si>
  <si>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</si>
  <si>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</si>
  <si>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</si>
  <si>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</si>
  <si>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</si>
  <si>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</si>
  <si>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</si>
  <si>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</si>
  <si>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</si>
  <si>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</si>
  <si>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</si>
  <si>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</si>
  <si>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</si>
  <si>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</si>
  <si>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</si>
  <si>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</si>
  <si>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</si>
  <si>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</si>
  <si>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</si>
  <si>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</si>
  <si>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</si>
  <si>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</si>
  <si>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</si>
  <si>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</si>
  <si>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</si>
  <si>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</si>
  <si>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</si>
  <si>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</si>
  <si>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</si>
  <si>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</si>
  <si>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</si>
  <si>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</si>
  <si>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</si>
  <si>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</si>
  <si>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</si>
  <si>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</si>
  <si>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</si>
  <si>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</si>
  <si>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</si>
  <si>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</si>
  <si>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</si>
  <si>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</si>
  <si>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</si>
  <si>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</si>
  <si>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</si>
  <si>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</si>
  <si>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</si>
  <si>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</si>
  <si>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</si>
  <si>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</si>
  <si>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</si>
  <si>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</si>
  <si>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</si>
  <si>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</si>
  <si>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</si>
  <si>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</si>
  <si>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</si>
  <si>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</si>
  <si>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</si>
  <si>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</si>
  <si>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</si>
  <si>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</si>
  <si>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</si>
  <si>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</si>
  <si>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</si>
  <si>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</si>
  <si>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</si>
  <si>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</si>
  <si>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</si>
  <si>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</si>
  <si>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</si>
  <si>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</si>
  <si>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</si>
  <si>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</si>
  <si>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</si>
  <si>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</si>
  <si>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</si>
  <si>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</si>
  <si>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</si>
  <si>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</si>
  <si>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</si>
  <si>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</si>
  <si>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</si>
  <si>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</si>
  <si>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</si>
  <si>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</si>
  <si>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</si>
  <si>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</si>
  <si>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</si>
  <si>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</si>
  <si>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</si>
  <si>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</si>
  <si>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</si>
  <si>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</si>
  <si>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</si>
  <si>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</si>
  <si>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</si>
  <si>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</si>
  <si>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</si>
  <si>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</si>
  <si>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</si>
  <si>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</si>
  <si>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</si>
  <si>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</si>
  <si>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</si>
  <si>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</si>
  <si>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</si>
  <si>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</si>
  <si>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</si>
  <si>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</si>
  <si>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</si>
  <si>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</si>
  <si>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</si>
  <si>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</si>
  <si>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</si>
  <si>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</si>
  <si>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</si>
  <si>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</si>
  <si>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</si>
  <si>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</si>
  <si>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</si>
  <si>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</si>
  <si>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</si>
  <si>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</si>
  <si>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</si>
  <si>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</si>
  <si>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</si>
  <si>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</si>
  <si>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</si>
  <si>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</si>
  <si>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</si>
  <si>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</si>
  <si>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</si>
  <si>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</si>
  <si>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</si>
  <si>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</si>
  <si>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</si>
  <si>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</si>
  <si>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</si>
  <si>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</si>
  <si>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</si>
  <si>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</si>
  <si>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</si>
  <si>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</si>
  <si>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</si>
  <si>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</si>
  <si>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</si>
  <si>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</si>
  <si>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</si>
  <si>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</si>
  <si>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</si>
  <si>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</si>
  <si>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</si>
  <si>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</si>
  <si>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</si>
  <si>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</si>
  <si>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</si>
  <si>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</si>
  <si>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</si>
  <si>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</si>
  <si>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</si>
  <si>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</si>
  <si>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</si>
  <si>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</si>
  <si>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</si>
  <si>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</si>
  <si>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</si>
  <si>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</si>
  <si>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</si>
  <si>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</si>
  <si>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</si>
  <si>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</si>
  <si>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</si>
  <si>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</si>
  <si>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</si>
  <si>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</si>
  <si>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</si>
  <si>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</si>
  <si>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</si>
  <si>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</si>
  <si>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</si>
  <si>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</si>
  <si>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</si>
  <si>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</si>
  <si>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</si>
  <si>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</si>
  <si>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</si>
  <si>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</si>
  <si>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</si>
  <si>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</si>
  <si>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</si>
  <si>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</si>
  <si>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</si>
  <si>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</si>
  <si>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</si>
  <si>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</si>
  <si>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</si>
  <si>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</si>
  <si>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</si>
  <si>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</si>
  <si>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</si>
  <si>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</si>
  <si>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</si>
  <si>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</si>
  <si>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</si>
  <si>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</si>
  <si>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</si>
  <si>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</si>
  <si>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</si>
  <si>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</si>
  <si>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</si>
  <si>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</si>
  <si>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</si>
  <si>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</si>
  <si>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</si>
  <si>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</si>
  <si>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</si>
  <si>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</si>
  <si>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</si>
  <si>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</si>
  <si>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</si>
  <si>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</si>
  <si>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</si>
  <si>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</si>
  <si>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</si>
  <si>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</si>
  <si>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</si>
  <si>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</si>
  <si>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</si>
  <si>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</si>
  <si>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</si>
  <si>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</si>
  <si>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</si>
  <si>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</si>
  <si>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</si>
  <si>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</si>
  <si>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</si>
  <si>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</si>
  <si>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</si>
  <si>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</si>
  <si>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</si>
  <si>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</si>
  <si>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</si>
  <si>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</si>
  <si>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</si>
  <si>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</si>
  <si>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</si>
  <si>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</si>
  <si>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</si>
  <si>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</si>
  <si>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</si>
  <si>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</si>
  <si>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</si>
  <si>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</si>
  <si>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</si>
  <si>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</si>
  <si>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</si>
  <si>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</si>
  <si>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</si>
  <si>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</si>
  <si>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</si>
  <si>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</si>
  <si>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</si>
  <si>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</si>
  <si>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</si>
  <si>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</si>
  <si>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</si>
  <si>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</si>
  <si>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</si>
  <si>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</si>
  <si>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</si>
  <si>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</si>
  <si>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</si>
  <si>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</si>
  <si>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</si>
  <si>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</si>
  <si>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</si>
  <si>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</si>
  <si>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</si>
  <si>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</si>
  <si>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</si>
  <si>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</si>
  <si>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</si>
  <si>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</si>
  <si>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</si>
  <si>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</si>
  <si>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</si>
  <si>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</si>
  <si>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</si>
  <si>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</si>
  <si>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</si>
  <si>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</si>
  <si>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</si>
  <si>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</si>
  <si>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</si>
  <si>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</si>
  <si>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</si>
  <si>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</si>
  <si>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</si>
  <si>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</si>
  <si>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</si>
  <si>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</si>
  <si>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</si>
  <si>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</si>
  <si>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</si>
  <si>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</si>
  <si>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</si>
  <si>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</si>
  <si>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</si>
  <si>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</si>
  <si>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</si>
  <si>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</si>
  <si>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</si>
  <si>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</si>
  <si>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</si>
  <si>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</si>
  <si>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</si>
  <si>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</si>
  <si>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</si>
  <si>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</si>
  <si>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</si>
  <si>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</si>
  <si>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</si>
  <si>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</si>
  <si>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</si>
  <si>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</si>
  <si>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</si>
  <si>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</si>
  <si>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</si>
  <si>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</si>
  <si>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</si>
  <si>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</si>
  <si>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</si>
  <si>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</si>
  <si>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</si>
  <si>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</si>
  <si>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</si>
  <si>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</si>
  <si>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</si>
  <si>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</si>
  <si>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</si>
  <si>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</si>
  <si>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</si>
  <si>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</si>
  <si>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</si>
  <si>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</si>
  <si>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</si>
  <si>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</si>
  <si>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</si>
  <si>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</si>
  <si>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</si>
  <si>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</si>
  <si>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</si>
  <si>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</si>
  <si>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</si>
  <si>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</si>
  <si>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</si>
  <si>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</si>
  <si>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</si>
  <si>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</si>
  <si>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</si>
  <si>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</si>
  <si>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</si>
  <si>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</si>
  <si>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</si>
  <si>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</si>
  <si>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</si>
  <si>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</si>
  <si>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</si>
  <si>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</si>
  <si>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</si>
  <si>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</si>
  <si>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</si>
  <si>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</si>
  <si>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</si>
  <si>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</si>
  <si>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</si>
  <si>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</si>
  <si>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</si>
  <si>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</si>
  <si>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</si>
  <si>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</si>
  <si>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</si>
  <si>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</si>
  <si>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</si>
  <si>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</si>
  <si>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</si>
  <si>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</si>
  <si>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</si>
  <si>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</si>
  <si>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</si>
  <si>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</si>
  <si>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</si>
  <si>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</si>
  <si>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</si>
  <si>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</si>
  <si>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</si>
  <si>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</si>
  <si>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</si>
  <si>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</si>
  <si>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</si>
  <si>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</si>
  <si>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</si>
  <si>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</si>
  <si>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</si>
  <si>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</si>
  <si>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</si>
  <si>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</si>
  <si>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</si>
  <si>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</si>
  <si>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</si>
  <si>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</si>
  <si>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</si>
  <si>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</si>
  <si>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</si>
  <si>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</si>
  <si>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</si>
  <si>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</si>
  <si>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</si>
  <si>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</si>
  <si>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</si>
  <si>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</si>
  <si>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</si>
  <si>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</si>
  <si>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</si>
  <si>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</si>
  <si>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</si>
  <si>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</si>
  <si>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</si>
  <si>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</si>
  <si>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</si>
  <si>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</si>
  <si>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</si>
  <si>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</si>
  <si>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</si>
  <si>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</si>
  <si>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</si>
  <si>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</si>
  <si>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</si>
  <si>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</si>
  <si>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</si>
  <si>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</si>
  <si>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</si>
  <si>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</si>
  <si>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</si>
  <si>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</si>
  <si>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</si>
  <si>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</si>
  <si>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</si>
  <si>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</si>
  <si>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</si>
  <si>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</si>
  <si>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</si>
  <si>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</si>
  <si>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</si>
  <si>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</si>
  <si>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</si>
  <si>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</si>
  <si>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</si>
  <si>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</si>
  <si>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</si>
  <si>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</si>
  <si>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</si>
  <si>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</si>
  <si>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</si>
  <si>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</si>
  <si>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</si>
  <si>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</si>
  <si>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</si>
  <si>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</si>
  <si>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</si>
  <si>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</si>
  <si>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</si>
  <si>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</si>
  <si>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</si>
  <si>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</si>
  <si>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</si>
  <si>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</si>
  <si>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</si>
  <si>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</si>
  <si>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</si>
  <si>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</si>
  <si>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</si>
  <si>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</si>
  <si>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</si>
  <si>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</si>
  <si>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</si>
  <si>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</si>
  <si>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</si>
  <si>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</si>
  <si>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</si>
  <si>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</si>
  <si>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</si>
  <si>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</si>
  <si>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</si>
  <si>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</si>
  <si>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</si>
  <si>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</si>
  <si>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</si>
  <si>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</si>
  <si>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</si>
  <si>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</si>
  <si>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</si>
  <si>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</si>
  <si>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</si>
  <si>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</si>
  <si>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</si>
  <si>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</si>
  <si>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</si>
  <si>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</si>
  <si>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</si>
  <si>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</si>
  <si>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</si>
  <si>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</si>
  <si>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</si>
  <si>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</si>
  <si>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</si>
  <si>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</si>
  <si>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</si>
  <si>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</si>
  <si>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</si>
  <si>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</si>
  <si>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</si>
  <si>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</si>
  <si>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</si>
  <si>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</si>
  <si>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</si>
  <si>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</si>
  <si>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</si>
  <si>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</si>
  <si>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</si>
  <si>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</si>
  <si>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</si>
  <si>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</si>
  <si>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</si>
  <si>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</si>
  <si>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</si>
  <si>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</si>
  <si>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</si>
  <si>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</si>
  <si>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</si>
  <si>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</si>
  <si>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</si>
  <si>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</si>
  <si>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</si>
  <si>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</si>
  <si>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</si>
  <si>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</si>
  <si>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</si>
  <si>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</si>
  <si>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</si>
  <si>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</si>
  <si>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</si>
  <si>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</si>
  <si>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</si>
  <si>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</si>
  <si>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</si>
  <si>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</si>
  <si>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</si>
  <si>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</si>
  <si>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</si>
  <si>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</si>
  <si>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</si>
  <si>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</si>
  <si>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</si>
  <si>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</si>
  <si>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</si>
  <si>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</si>
  <si>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</si>
  <si>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</si>
  <si>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</si>
  <si>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</si>
  <si>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</si>
  <si>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</si>
  <si>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</si>
  <si>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</si>
  <si>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</si>
  <si>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</si>
  <si>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</si>
  <si>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</si>
  <si>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</si>
  <si>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</si>
  <si>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</si>
  <si>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</si>
  <si>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</si>
  <si>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</si>
  <si>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</si>
  <si>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</si>
  <si>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</si>
  <si>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</si>
  <si>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</si>
  <si>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</si>
  <si>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</si>
  <si>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</si>
  <si>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</si>
  <si>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</si>
  <si>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</si>
  <si>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</si>
  <si>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</si>
  <si>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</si>
  <si>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</si>
  <si>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</si>
  <si>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</si>
  <si>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</si>
  <si>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</si>
  <si>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</si>
  <si>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</si>
  <si>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</si>
  <si>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</si>
  <si>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</si>
  <si>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</si>
  <si>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</si>
  <si>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</si>
  <si>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</si>
  <si>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</si>
  <si>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</si>
  <si>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</si>
  <si>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</si>
  <si>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</si>
  <si>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</si>
  <si>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</si>
  <si>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</si>
  <si>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</si>
  <si>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</si>
  <si>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</si>
  <si>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</si>
  <si>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</si>
  <si>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</si>
  <si>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</si>
  <si>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</si>
  <si>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</si>
  <si>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</si>
  <si>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</si>
  <si>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</si>
  <si>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</si>
  <si>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</si>
  <si>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</si>
  <si>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</si>
  <si>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</si>
  <si>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</si>
  <si>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</si>
  <si>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</si>
  <si>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</si>
  <si>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</si>
  <si>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</si>
  <si>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</si>
  <si>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</si>
  <si>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</si>
  <si>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</si>
  <si>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</si>
  <si>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</si>
  <si>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</si>
  <si>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</si>
  <si>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</si>
  <si>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</si>
  <si>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</si>
  <si>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</si>
  <si>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</si>
  <si>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</si>
  <si>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</si>
  <si>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</si>
  <si>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</si>
  <si>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</si>
  <si>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</si>
  <si>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</si>
  <si>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</si>
  <si>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</si>
  <si>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</si>
  <si>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</si>
  <si>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</si>
  <si>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</si>
  <si>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</si>
  <si>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</si>
  <si>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</si>
  <si>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</si>
  <si>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</si>
  <si>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</si>
  <si>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</si>
  <si>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</si>
  <si>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</si>
  <si>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</si>
  <si>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</si>
  <si>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</si>
  <si>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</si>
  <si>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</si>
  <si>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</si>
  <si>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</si>
  <si>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</si>
  <si>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</si>
  <si>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</si>
  <si>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</si>
  <si>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</si>
  <si>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</si>
  <si>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</si>
  <si>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</si>
  <si>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</si>
  <si>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</si>
  <si>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</si>
  <si>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</si>
  <si>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</si>
  <si>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</si>
  <si>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</si>
  <si>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</si>
  <si>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</si>
  <si>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</si>
  <si>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</si>
  <si>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</si>
  <si>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</si>
  <si>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</si>
  <si>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</si>
  <si>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</si>
  <si>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</si>
  <si>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</si>
  <si>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</si>
  <si>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</si>
  <si>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</si>
  <si>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</si>
  <si>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</si>
  <si>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</si>
  <si>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</si>
  <si>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</si>
  <si>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</si>
  <si>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</si>
  <si>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</si>
  <si>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</si>
  <si>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</si>
  <si>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</si>
  <si>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</si>
  <si>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</si>
  <si>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</si>
  <si>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</si>
  <si>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</si>
  <si>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</si>
  <si>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</si>
  <si>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</si>
  <si>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</si>
  <si>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</si>
  <si>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</si>
  <si>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</si>
  <si>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</si>
  <si>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</si>
  <si>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</si>
  <si>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</si>
  <si>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</si>
  <si>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</si>
  <si>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</si>
  <si>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</si>
  <si>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</si>
  <si>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</si>
  <si>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</si>
  <si>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</si>
  <si>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</si>
  <si>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</si>
  <si>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</si>
  <si>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</si>
  <si>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</si>
  <si>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</si>
  <si>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</si>
  <si>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</si>
  <si>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</si>
  <si>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</si>
  <si>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</si>
  <si>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</si>
  <si>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</si>
  <si>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</si>
  <si>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</si>
  <si>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</si>
  <si>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</si>
  <si>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</si>
  <si>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</si>
  <si>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</si>
  <si>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</si>
  <si>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</si>
  <si>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</si>
  <si>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</si>
  <si>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</si>
  <si>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</si>
  <si>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</si>
  <si>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</si>
  <si>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</si>
  <si>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</si>
  <si>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</si>
  <si>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</si>
  <si>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</si>
  <si>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</si>
  <si>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</si>
  <si>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</si>
  <si>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</si>
  <si>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</si>
  <si>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</si>
  <si>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</si>
  <si>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</si>
  <si>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</si>
  <si>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</si>
  <si>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</si>
  <si>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</si>
  <si>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</si>
  <si>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</si>
  <si>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</si>
  <si>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</si>
  <si>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</si>
  <si>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</si>
  <si>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</si>
  <si>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</si>
  <si>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</si>
  <si>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</si>
  <si>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</si>
  <si>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</si>
  <si>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</si>
  <si>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</si>
  <si>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</si>
  <si>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</si>
  <si>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</si>
  <si>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</si>
  <si>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</si>
  <si>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</si>
  <si>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</si>
  <si>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</si>
  <si>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</si>
  <si>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</si>
  <si>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</si>
  <si>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</si>
  <si>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</si>
  <si>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</si>
  <si>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</si>
  <si>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</si>
  <si>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</si>
  <si>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</si>
  <si>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</si>
  <si>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</si>
  <si>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</si>
  <si>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</si>
  <si>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</si>
  <si>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</si>
  <si>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</si>
  <si>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</si>
  <si>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</si>
  <si>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</si>
  <si>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</si>
  <si>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</si>
  <si>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</si>
  <si>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</si>
  <si>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</si>
  <si>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</si>
  <si>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</si>
  <si>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</si>
  <si>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</si>
  <si>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</si>
  <si>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</si>
  <si>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</si>
  <si>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</si>
  <si>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</si>
  <si>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</si>
  <si>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</si>
  <si>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</si>
  <si>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</si>
  <si>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</si>
  <si>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</si>
  <si>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</si>
  <si>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</si>
  <si>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</si>
  <si>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</si>
  <si>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</si>
  <si>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</si>
  <si>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</si>
  <si>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</si>
  <si>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</si>
  <si>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</si>
  <si>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</si>
  <si>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</si>
  <si>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</si>
  <si>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</si>
  <si>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</si>
  <si>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</si>
  <si>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</si>
  <si>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</si>
  <si>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</si>
  <si>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</si>
  <si>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</si>
  <si>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</si>
  <si>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</si>
  <si>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</si>
  <si>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</si>
  <si>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</si>
  <si>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</si>
  <si>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</si>
  <si>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</si>
  <si>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</si>
  <si>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</si>
  <si>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</si>
  <si>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</si>
  <si>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</si>
  <si>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</si>
  <si>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</si>
  <si>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</si>
  <si>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</si>
  <si>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</si>
  <si>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</si>
  <si>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</si>
  <si>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</si>
  <si>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</si>
  <si>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</si>
  <si>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</si>
  <si>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</si>
  <si>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</si>
  <si>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</si>
  <si>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</si>
  <si>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</si>
  <si>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</si>
  <si>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</si>
  <si>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</si>
  <si>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</si>
  <si>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</si>
  <si>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</si>
  <si>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</si>
  <si>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</si>
  <si>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</si>
  <si>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</si>
  <si>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</si>
  <si>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</si>
  <si>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</si>
  <si>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</si>
  <si>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</si>
  <si>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</si>
  <si>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</si>
  <si>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</si>
  <si>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</si>
  <si>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</si>
  <si>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</si>
  <si>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</si>
  <si>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</si>
  <si>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</si>
  <si>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</si>
  <si>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</si>
  <si>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</si>
  <si>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</si>
  <si>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</si>
  <si>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</si>
  <si>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</si>
  <si>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</si>
  <si>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</si>
  <si>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</si>
  <si>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</si>
  <si>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</si>
  <si>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</si>
  <si>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</si>
  <si>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</si>
  <si>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</si>
  <si>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</si>
  <si>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</si>
  <si>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</si>
  <si>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</si>
  <si>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</si>
  <si>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</si>
  <si>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</si>
  <si>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</si>
  <si>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</si>
  <si>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</si>
  <si>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</si>
  <si>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</si>
  <si>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</si>
  <si>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</si>
  <si>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</si>
  <si>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</si>
  <si>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</si>
  <si>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</si>
  <si>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</si>
  <si>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</si>
  <si>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</si>
  <si>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</si>
  <si>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</si>
  <si>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</si>
  <si>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</si>
  <si>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</si>
  <si>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</si>
  <si>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</si>
  <si>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</si>
  <si>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</si>
  <si>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</si>
  <si>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</si>
  <si>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</si>
  <si>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</si>
  <si>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</si>
  <si>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</si>
  <si>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</si>
  <si>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</si>
  <si>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</si>
  <si>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</si>
  <si>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</si>
  <si>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</si>
  <si>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</si>
  <si>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</si>
  <si>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</si>
  <si>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</si>
  <si>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</si>
  <si>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</si>
  <si>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</si>
  <si>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</si>
  <si>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</si>
  <si>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</si>
  <si>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</si>
  <si>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</si>
  <si>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</si>
  <si>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</si>
  <si>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</si>
  <si>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</si>
  <si>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</si>
  <si>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</si>
  <si>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</si>
  <si>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</si>
  <si>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</si>
  <si>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</si>
  <si>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</si>
  <si>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</si>
  <si>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</si>
  <si>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</si>
  <si>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</si>
  <si>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</si>
  <si>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</si>
  <si>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</si>
  <si>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</si>
  <si>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</si>
  <si>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</si>
  <si>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</si>
  <si>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</si>
  <si>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</si>
  <si>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</si>
  <si>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</si>
  <si>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</si>
  <si>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</si>
  <si>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</si>
  <si>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</si>
  <si>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</si>
  <si>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</si>
  <si>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</si>
  <si>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</si>
  <si>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</si>
  <si>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</si>
  <si>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</si>
  <si>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</si>
  <si>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</si>
  <si>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</si>
  <si>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</si>
  <si>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</si>
  <si>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</si>
  <si>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</si>
  <si>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</si>
  <si>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</si>
  <si>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</si>
  <si>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</si>
  <si>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</si>
  <si>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</si>
  <si>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</si>
  <si>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</si>
  <si>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</si>
  <si>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</si>
  <si>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</si>
  <si>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</si>
  <si>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</si>
  <si>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</si>
  <si>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</si>
  <si>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</si>
  <si>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</si>
  <si>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</si>
  <si>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</si>
  <si>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</si>
  <si>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</si>
  <si>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</si>
  <si>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</si>
  <si>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</si>
  <si>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</si>
  <si>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</si>
  <si>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</si>
  <si>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</si>
  <si>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</si>
  <si>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</si>
  <si>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</si>
  <si>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</si>
  <si>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</si>
  <si>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</si>
  <si>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</si>
  <si>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</si>
  <si>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</si>
  <si>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</si>
  <si>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</si>
  <si>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</si>
  <si>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</si>
  <si>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</si>
  <si>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</si>
  <si>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</si>
  <si>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</si>
  <si>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</si>
  <si>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</si>
  <si>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</si>
  <si>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</si>
  <si>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</si>
  <si>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</si>
  <si>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</si>
  <si>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</si>
  <si>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</si>
  <si>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</si>
  <si>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</si>
  <si>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</si>
  <si>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</si>
  <si>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</si>
  <si>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</si>
  <si>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</si>
  <si>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</si>
  <si>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</si>
  <si>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</si>
  <si>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</si>
  <si>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</si>
  <si>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</si>
  <si>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</si>
  <si>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</si>
  <si>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</si>
  <si>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</si>
  <si>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</si>
  <si>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</si>
  <si>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</si>
  <si>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</si>
  <si>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</si>
  <si>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</si>
  <si>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</si>
  <si>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</si>
  <si>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</si>
  <si>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</si>
  <si>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</si>
  <si>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</si>
  <si>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</si>
  <si>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</si>
  <si>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</si>
  <si>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</si>
  <si>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</si>
  <si>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</si>
  <si>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</si>
  <si>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</si>
  <si>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</si>
  <si>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</si>
  <si>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</si>
  <si>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</si>
  <si>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</si>
  <si>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</si>
  <si>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</si>
  <si>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</si>
  <si>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</si>
  <si>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</si>
  <si>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</si>
  <si>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</si>
  <si>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</si>
  <si>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</si>
  <si>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</si>
  <si>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</si>
  <si>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</si>
  <si>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</si>
  <si>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</si>
  <si>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</si>
  <si>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</si>
  <si>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</si>
  <si>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</si>
  <si>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</si>
  <si>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</si>
  <si>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</si>
  <si>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</si>
  <si>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</si>
  <si>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</si>
  <si>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</si>
  <si>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</si>
  <si>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</si>
  <si>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</si>
  <si>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</si>
  <si>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</si>
  <si>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</si>
  <si>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</si>
  <si>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</si>
  <si>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</si>
  <si>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</si>
  <si>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</si>
  <si>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</si>
  <si>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</si>
  <si>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</si>
  <si>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</si>
  <si>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</si>
  <si>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</si>
  <si>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</si>
  <si>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</si>
  <si>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</si>
  <si>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</si>
  <si>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</si>
  <si>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</si>
  <si>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</si>
  <si>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</si>
  <si>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</si>
  <si>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</si>
  <si>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</si>
  <si>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</si>
  <si>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</si>
  <si>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</si>
  <si>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</si>
  <si>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</si>
  <si>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</si>
  <si>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</si>
  <si>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</si>
  <si>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</si>
  <si>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</si>
  <si>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</si>
  <si>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</si>
  <si>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</si>
  <si>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</si>
  <si>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</si>
  <si>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</si>
  <si>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</si>
  <si>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</si>
  <si>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</si>
  <si>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</si>
  <si>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</si>
  <si>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</si>
  <si>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</si>
  <si>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</si>
  <si>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</si>
  <si>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</si>
  <si>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</si>
  <si>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</si>
  <si>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</si>
  <si>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</si>
  <si>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</si>
  <si>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</si>
  <si>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</si>
  <si>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</si>
  <si>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</si>
  <si>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</si>
  <si>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</si>
  <si>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</si>
  <si>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</si>
  <si>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</si>
  <si>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</si>
  <si>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</si>
  <si>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</si>
  <si>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</si>
  <si>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</si>
  <si>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</si>
  <si>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</si>
  <si>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</si>
  <si>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</si>
  <si>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</si>
  <si>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</si>
  <si>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</si>
  <si>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</si>
  <si>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</si>
  <si>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</si>
  <si>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</si>
  <si>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</si>
  <si>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</si>
  <si>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</si>
  <si>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</si>
  <si>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</si>
  <si>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</si>
  <si>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</si>
  <si>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</si>
  <si>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</si>
  <si>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</si>
  <si>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</si>
  <si>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</si>
  <si>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</si>
  <si>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</si>
  <si>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</si>
  <si>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</si>
  <si>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</si>
  <si>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</si>
  <si>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</si>
  <si>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</si>
  <si>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</si>
  <si>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</si>
  <si>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</si>
  <si>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</si>
  <si>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</si>
  <si>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</si>
  <si>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</si>
  <si>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</si>
  <si>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</si>
  <si>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</si>
  <si>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</si>
  <si>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</si>
  <si>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</si>
  <si>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</si>
  <si>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</si>
  <si>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</si>
  <si>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</si>
  <si>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</si>
  <si>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</si>
  <si>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</si>
  <si>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</si>
  <si>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</si>
  <si>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</si>
  <si>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</si>
  <si>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</si>
  <si>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</si>
  <si>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</si>
  <si>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</si>
  <si>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</si>
  <si>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</si>
  <si>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</si>
  <si>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</si>
  <si>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</si>
  <si>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</si>
  <si>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</si>
  <si>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</si>
  <si>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</si>
  <si>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</si>
  <si>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</si>
  <si>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</si>
  <si>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</si>
  <si>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</si>
  <si>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</si>
  <si>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</si>
  <si>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</si>
  <si>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</si>
  <si>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</si>
  <si>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</si>
  <si>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</si>
  <si>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</si>
  <si>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</si>
  <si>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</si>
  <si>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</si>
  <si>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</si>
  <si>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</si>
  <si>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</si>
  <si>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</si>
  <si>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</si>
  <si>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</si>
  <si>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</si>
  <si>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</si>
  <si>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</si>
  <si>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</si>
  <si>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</si>
  <si>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</si>
  <si>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</si>
  <si>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</si>
  <si>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</si>
  <si>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</si>
  <si>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</si>
  <si>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</si>
  <si>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</si>
  <si>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</si>
  <si>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</si>
  <si>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</si>
  <si>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</si>
  <si>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</si>
  <si>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</si>
  <si>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</si>
  <si>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</si>
  <si>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</si>
  <si>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</si>
  <si>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</si>
  <si>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</si>
  <si>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</si>
  <si>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</si>
  <si>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</si>
  <si>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</si>
  <si>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</si>
  <si>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</si>
  <si>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</si>
  <si>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</si>
  <si>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</si>
  <si>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</si>
  <si>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</si>
  <si>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</si>
  <si>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</si>
  <si>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</si>
  <si>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</si>
  <si>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</si>
  <si>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</si>
  <si>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</si>
  <si>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</si>
  <si>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</si>
  <si>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</si>
  <si>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</si>
  <si>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</si>
  <si>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</si>
  <si>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</si>
  <si>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</si>
  <si>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</si>
  <si>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</si>
  <si>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</si>
  <si>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</si>
  <si>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</si>
  <si>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</si>
  <si>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</si>
  <si>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</si>
  <si>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</si>
  <si>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</si>
  <si>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</si>
  <si>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</si>
  <si>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</si>
  <si>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</si>
  <si>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</si>
  <si>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</si>
  <si>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</si>
  <si>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</si>
  <si>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</si>
  <si>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</si>
  <si>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</si>
  <si>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</si>
  <si>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</si>
  <si>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</si>
  <si>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</si>
  <si>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</si>
  <si>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</si>
  <si>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</si>
  <si>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</si>
  <si>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</si>
  <si>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</si>
  <si>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</si>
  <si>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</si>
  <si>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</si>
  <si>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</si>
  <si>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</si>
  <si>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</si>
  <si>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</si>
  <si>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</si>
  <si>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</si>
  <si>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</si>
  <si>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</si>
  <si>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</si>
  <si>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</si>
  <si>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</si>
  <si>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</si>
  <si>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</si>
  <si>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</si>
  <si>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</si>
  <si>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</si>
  <si>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</si>
  <si>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</si>
  <si>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</si>
  <si>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</si>
  <si>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</si>
  <si>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</si>
  <si>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</si>
  <si>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</si>
  <si>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</si>
  <si>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</si>
  <si>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</si>
  <si>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</si>
  <si>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</si>
  <si>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</si>
  <si>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</si>
  <si>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</si>
  <si>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</si>
  <si>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</si>
  <si>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</si>
  <si>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</si>
  <si>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</si>
  <si>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</si>
  <si>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</si>
  <si>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</si>
  <si>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</si>
  <si>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</si>
  <si>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</si>
  <si>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</si>
  <si>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</si>
  <si>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</si>
  <si>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</si>
  <si>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</si>
  <si>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</si>
  <si>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</si>
  <si>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</si>
  <si>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</si>
  <si>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</si>
  <si>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</si>
  <si>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</si>
  <si>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</si>
  <si>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</si>
  <si>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</si>
  <si>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</si>
  <si>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</si>
  <si>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</si>
  <si>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</si>
  <si>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</si>
  <si>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</si>
  <si>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</si>
  <si>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</si>
  <si>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</si>
  <si>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</si>
  <si>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</si>
  <si>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</si>
  <si>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</si>
  <si>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</si>
  <si>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</si>
  <si>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</si>
  <si>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</si>
  <si>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</si>
  <si>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</si>
  <si>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</si>
  <si>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</si>
  <si>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</si>
  <si>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</si>
  <si>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</si>
  <si>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</si>
  <si>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</si>
  <si>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</si>
  <si>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</si>
  <si>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</si>
  <si>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</si>
  <si>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</si>
  <si>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</si>
  <si>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</si>
  <si>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</si>
  <si>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</si>
  <si>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</si>
  <si>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</si>
  <si>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</si>
  <si>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</si>
  <si>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</si>
  <si>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</si>
  <si>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</si>
  <si>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</si>
  <si>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</si>
  <si>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</si>
  <si>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</si>
  <si>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</si>
  <si>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</si>
  <si>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</si>
  <si>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</si>
  <si>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</si>
  <si>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</si>
  <si>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</si>
  <si>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</si>
  <si>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</si>
  <si>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</si>
  <si>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</si>
  <si>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</si>
  <si>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</si>
  <si>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</si>
  <si>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</si>
  <si>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</si>
  <si>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</si>
  <si>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</si>
  <si>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</si>
  <si>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</si>
  <si>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</si>
  <si>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</si>
  <si>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</si>
  <si>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</si>
  <si>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</si>
  <si>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</si>
  <si>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</si>
  <si>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</si>
  <si>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</si>
  <si>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</si>
  <si>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</si>
  <si>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</si>
  <si>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</si>
  <si>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</si>
  <si>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</si>
  <si>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</si>
  <si>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</si>
  <si>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</si>
  <si>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</si>
  <si>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</si>
  <si>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</si>
  <si>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</si>
  <si>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</si>
  <si>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</si>
  <si>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</si>
  <si>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</si>
  <si>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</si>
  <si>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</si>
  <si>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</si>
  <si>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</si>
  <si>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</si>
  <si>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</si>
  <si>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</si>
  <si>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</si>
  <si>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</si>
  <si>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</si>
  <si>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</si>
  <si>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</si>
  <si>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</si>
  <si>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</si>
  <si>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</si>
  <si>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</si>
  <si>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</si>
  <si>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</si>
  <si>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</si>
  <si>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</si>
  <si>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</si>
  <si>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</si>
  <si>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</si>
  <si>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</si>
  <si>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</si>
  <si>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</si>
  <si>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</si>
  <si>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</si>
  <si>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</si>
  <si>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</si>
  <si>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</si>
  <si>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</si>
  <si>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</si>
  <si>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</si>
  <si>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</si>
  <si>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</si>
  <si>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</si>
  <si>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</si>
  <si>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</si>
  <si>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</si>
  <si>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</si>
  <si>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</si>
  <si>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</si>
  <si>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</si>
  <si>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</si>
  <si>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</si>
  <si>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</si>
  <si>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</si>
  <si>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</si>
  <si>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</si>
  <si>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</si>
  <si>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</si>
  <si>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</si>
  <si>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</si>
  <si>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</si>
  <si>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</si>
  <si>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</si>
  <si>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</si>
  <si>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</si>
  <si>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</si>
  <si>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</si>
  <si>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</si>
  <si>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</si>
  <si>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</si>
  <si>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</si>
  <si>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</si>
  <si>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</si>
  <si>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</si>
  <si>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</si>
  <si>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</si>
  <si>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</si>
  <si>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</si>
  <si>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</si>
  <si>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</si>
  <si>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</si>
  <si>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</si>
  <si>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</si>
  <si>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</si>
  <si>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</si>
  <si>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</si>
  <si>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</si>
  <si>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</si>
  <si>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</si>
  <si>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</si>
  <si>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</si>
  <si>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</si>
  <si>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</si>
  <si>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</si>
  <si>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</si>
  <si>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</si>
  <si>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</si>
  <si>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</si>
  <si>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</si>
  <si>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</si>
  <si>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</si>
  <si>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</si>
  <si>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</si>
  <si>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</si>
  <si>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</si>
  <si>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</si>
  <si>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</si>
  <si>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</si>
  <si>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</si>
  <si>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</si>
  <si>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</si>
  <si>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</si>
  <si>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</si>
  <si>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</si>
  <si>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</si>
  <si>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</si>
  <si>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</si>
  <si>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</si>
  <si>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</si>
  <si>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</si>
  <si>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</si>
  <si>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</si>
  <si>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</si>
  <si>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</si>
  <si>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</si>
  <si>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</si>
  <si>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</si>
  <si>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</si>
  <si>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</si>
  <si>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</si>
  <si>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</si>
  <si>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</si>
  <si>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</si>
  <si>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</si>
  <si>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</si>
  <si>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</si>
  <si>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</si>
  <si>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</si>
  <si>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</si>
  <si>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</si>
  <si>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</si>
  <si>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</si>
  <si>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</si>
  <si>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</si>
  <si>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</si>
  <si>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</si>
  <si>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</si>
  <si>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</si>
  <si>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</si>
  <si>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</si>
  <si>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</si>
  <si>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</si>
  <si>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</si>
  <si>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</si>
  <si>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</si>
  <si>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</si>
  <si>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</si>
  <si>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</si>
  <si>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</si>
  <si>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</si>
  <si>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</si>
  <si>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</si>
  <si>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</si>
  <si>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</si>
  <si>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</si>
  <si>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</si>
  <si>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</si>
  <si>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</si>
  <si>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</si>
  <si>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</si>
  <si>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</si>
  <si>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</si>
  <si>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</si>
  <si>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</si>
  <si>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</si>
  <si>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</si>
  <si>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</si>
  <si>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</si>
  <si>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</si>
  <si>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</si>
  <si>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</si>
  <si>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</si>
  <si>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</si>
  <si>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</si>
  <si>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</si>
  <si>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</si>
  <si>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</si>
  <si>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</si>
  <si>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</si>
  <si>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</si>
  <si>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</si>
  <si>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</si>
  <si>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</si>
  <si>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</si>
  <si>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</si>
  <si>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</si>
  <si>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</si>
  <si>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</si>
  <si>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</si>
  <si>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</si>
  <si>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</si>
  <si>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</si>
  <si>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</si>
  <si>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</si>
  <si>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</si>
  <si>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</si>
  <si>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</si>
  <si>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</si>
  <si>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</si>
  <si>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</si>
  <si>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</si>
  <si>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</si>
  <si>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</si>
  <si>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</si>
  <si>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</si>
  <si>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</si>
  <si>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</si>
  <si>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</si>
  <si>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</si>
  <si>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</si>
  <si>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</si>
  <si>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</si>
  <si>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</si>
  <si>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</si>
  <si>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</si>
  <si>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</si>
  <si>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</si>
  <si>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</si>
  <si>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</si>
  <si>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</si>
  <si>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</si>
  <si>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</si>
  <si>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</si>
  <si>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</si>
  <si>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</si>
  <si>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</si>
  <si>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</si>
  <si>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</si>
  <si>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</si>
  <si>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</si>
  <si>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</si>
  <si>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</si>
  <si>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</si>
  <si>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</si>
  <si>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</si>
  <si>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</si>
  <si>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</si>
  <si>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</si>
  <si>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</si>
  <si>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</si>
  <si>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</si>
  <si>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</si>
  <si>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</si>
  <si>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</si>
  <si>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</si>
  <si>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</si>
  <si>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</si>
  <si>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</si>
  <si>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</si>
  <si>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</si>
  <si>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</si>
  <si>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</si>
  <si>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</si>
  <si>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</si>
  <si>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</si>
  <si>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</si>
  <si>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</si>
  <si>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</si>
  <si>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</si>
  <si>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</si>
  <si>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</si>
  <si>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</si>
  <si>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</si>
  <si>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</si>
  <si>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</si>
  <si>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</si>
  <si>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</si>
  <si>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</si>
  <si>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</si>
  <si>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</si>
  <si>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</si>
  <si>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</si>
  <si>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</si>
  <si>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</si>
  <si>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</si>
  <si>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</si>
  <si>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</si>
  <si>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</si>
  <si>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</si>
  <si>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</si>
  <si>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</si>
  <si>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</si>
  <si>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</si>
  <si>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</si>
  <si>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</si>
  <si>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</si>
  <si>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</si>
  <si>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</si>
  <si>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</si>
  <si>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</si>
  <si>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</si>
  <si>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</si>
  <si>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</si>
  <si>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</si>
  <si>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</si>
  <si>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</si>
  <si>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</si>
  <si>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</si>
  <si>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</si>
  <si>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</si>
  <si>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</si>
  <si>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</si>
  <si>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</si>
  <si>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</si>
  <si>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</si>
  <si>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</si>
  <si>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</si>
  <si>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</si>
  <si>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</si>
  <si>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</si>
  <si>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</si>
  <si>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</si>
  <si>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</si>
  <si>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</si>
  <si>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</si>
  <si>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</si>
  <si>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</si>
  <si>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</si>
  <si>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</si>
  <si>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</si>
  <si>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</si>
  <si>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</si>
  <si>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</si>
  <si>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</si>
  <si>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</si>
  <si>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</si>
  <si>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</si>
  <si>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</si>
  <si>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</si>
  <si>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</si>
  <si>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</si>
  <si>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</si>
  <si>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</si>
  <si>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</si>
  <si>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</si>
  <si>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</si>
  <si>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</si>
  <si>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</si>
  <si>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</si>
  <si>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</si>
  <si>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</si>
  <si>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</si>
  <si>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</si>
  <si>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</si>
  <si>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</si>
  <si>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</si>
  <si>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</si>
  <si>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</si>
  <si>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</si>
  <si>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</si>
  <si>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</si>
  <si>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</si>
  <si>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</si>
  <si>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</si>
  <si>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</si>
  <si>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</si>
  <si>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</si>
  <si>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</si>
  <si>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</si>
  <si>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</si>
  <si>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</si>
  <si>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</si>
  <si>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</si>
  <si>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</si>
  <si>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</si>
  <si>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</si>
  <si>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</si>
  <si>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</si>
  <si>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</si>
  <si>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</si>
  <si>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</si>
  <si>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</si>
  <si>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</si>
  <si>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</si>
  <si>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</si>
  <si>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</si>
  <si>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</si>
  <si>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</si>
  <si>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</si>
  <si>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</si>
  <si>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</si>
  <si>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</si>
  <si>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</si>
  <si>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</si>
  <si>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</si>
  <si>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</si>
  <si>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</si>
  <si>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</si>
  <si>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</si>
  <si>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</si>
  <si>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</si>
  <si>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</si>
  <si>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</si>
  <si>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</si>
  <si>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</si>
  <si>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</si>
  <si>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</si>
  <si>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</si>
  <si>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</si>
  <si>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</si>
  <si>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</si>
  <si>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</si>
  <si>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</si>
  <si>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</si>
  <si>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</si>
  <si>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</si>
  <si>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</si>
  <si>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</si>
  <si>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</si>
  <si>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</si>
  <si>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</si>
  <si>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</si>
  <si>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</si>
  <si>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</si>
  <si>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</si>
  <si>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</si>
  <si>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</si>
  <si>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</si>
  <si>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</si>
  <si>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</si>
  <si>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</si>
  <si>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</si>
  <si>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</si>
  <si>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</si>
  <si>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</si>
  <si>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</si>
  <si>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</si>
  <si>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</si>
  <si>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</si>
  <si>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</si>
  <si>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</si>
  <si>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</si>
  <si>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</si>
  <si>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</si>
  <si>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</si>
  <si>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</si>
  <si>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</si>
  <si>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</si>
  <si>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</si>
  <si>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</si>
  <si>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</si>
  <si>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</si>
  <si>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</si>
  <si>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</si>
  <si>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</si>
  <si>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</si>
  <si>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</si>
  <si>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</si>
  <si>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</si>
  <si>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</si>
  <si>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</si>
  <si>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</si>
  <si>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</si>
  <si>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</si>
  <si>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</si>
  <si>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</si>
  <si>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</si>
  <si>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</si>
  <si>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</si>
  <si>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</si>
  <si>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</si>
  <si>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</si>
  <si>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</si>
  <si>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</si>
  <si>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</si>
  <si>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</si>
  <si>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</si>
  <si>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</si>
  <si>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</si>
  <si>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</si>
  <si>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</si>
  <si>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</si>
  <si>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</si>
  <si>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</si>
  <si>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</si>
  <si>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</si>
  <si>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</si>
  <si>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</si>
  <si>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</si>
  <si>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</si>
  <si>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</si>
  <si>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</si>
  <si>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</si>
  <si>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</si>
  <si>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</si>
  <si>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</si>
  <si>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</si>
  <si>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</si>
  <si>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</si>
  <si>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</si>
  <si>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</si>
  <si>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</si>
  <si>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</si>
  <si>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</si>
  <si>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</si>
  <si>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</si>
  <si>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</si>
  <si>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</si>
  <si>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</si>
  <si>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</si>
  <si>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</si>
  <si>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</si>
  <si>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</si>
  <si>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</si>
  <si>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</si>
  <si>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</si>
  <si>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</si>
  <si>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</si>
  <si>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</si>
  <si>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</si>
  <si>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</si>
  <si>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</si>
  <si>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</si>
  <si>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</si>
  <si>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</si>
  <si>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</si>
  <si>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</si>
  <si>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</si>
  <si>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</si>
  <si>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</si>
  <si>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</si>
  <si>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</si>
  <si>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</si>
  <si>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</si>
  <si>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</si>
  <si>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</si>
  <si>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</si>
  <si>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</si>
  <si>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</si>
  <si>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</si>
  <si>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</si>
  <si>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</si>
  <si>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</si>
  <si>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</si>
  <si>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</si>
  <si>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</si>
  <si>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</si>
  <si>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</si>
  <si>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</si>
  <si>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</si>
  <si>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</si>
  <si>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</si>
  <si>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</si>
  <si>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</si>
  <si>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</si>
  <si>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</si>
  <si>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</si>
  <si>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</si>
  <si>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</si>
  <si>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</si>
  <si>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</si>
  <si>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</si>
  <si>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</si>
  <si>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</si>
  <si>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</si>
  <si>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</si>
  <si>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</si>
  <si>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</si>
  <si>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</si>
  <si>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</si>
  <si>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</si>
  <si>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</si>
  <si>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</si>
  <si>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</si>
  <si>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</si>
  <si>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</si>
  <si>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</si>
  <si>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</si>
  <si>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</si>
  <si>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</si>
  <si>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</si>
  <si>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</si>
  <si>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</si>
  <si>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</si>
  <si>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</si>
  <si>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</si>
  <si>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</si>
  <si>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</si>
  <si>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</si>
  <si>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</si>
  <si>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</si>
  <si>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</si>
  <si>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</si>
  <si>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</si>
  <si>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</si>
  <si>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</si>
  <si>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</si>
  <si>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</si>
  <si>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</si>
  <si>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</si>
  <si>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</si>
  <si>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</si>
  <si>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</si>
  <si>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</si>
  <si>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</si>
  <si>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</si>
  <si>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</si>
  <si>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</si>
  <si>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</si>
  <si>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</si>
  <si>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</si>
  <si>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</si>
  <si>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</si>
  <si>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</si>
  <si>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</si>
  <si>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</si>
  <si>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</si>
  <si>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</si>
  <si>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</si>
  <si>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</si>
  <si>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</si>
  <si>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</si>
  <si>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</si>
  <si>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</si>
  <si>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</si>
  <si>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</si>
  <si>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</si>
  <si>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</si>
  <si>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</si>
  <si>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</si>
  <si>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</si>
  <si>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</si>
  <si>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</si>
  <si>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</si>
  <si>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</si>
  <si>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</si>
  <si>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</si>
  <si>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</si>
  <si>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</si>
  <si>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</si>
  <si>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</si>
  <si>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</si>
  <si>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</si>
  <si>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</si>
  <si>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</si>
  <si>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</si>
  <si>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</si>
  <si>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</si>
  <si>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</si>
  <si>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</si>
  <si>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</si>
  <si>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</si>
  <si>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</si>
  <si>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</si>
  <si>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</si>
  <si>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</si>
  <si>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</si>
  <si>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</si>
  <si>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</si>
  <si>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</si>
  <si>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</si>
  <si>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</si>
  <si>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</si>
  <si>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</si>
  <si>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</si>
  <si>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</si>
  <si>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</si>
  <si>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</si>
  <si>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</si>
  <si>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</si>
  <si>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</si>
  <si>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</si>
  <si>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</si>
  <si>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</si>
  <si>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</si>
  <si>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</si>
  <si>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</si>
  <si>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</si>
  <si>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</si>
  <si>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</si>
  <si>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</si>
  <si>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</si>
  <si>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</si>
  <si>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</si>
  <si>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</si>
  <si>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</si>
  <si>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</si>
  <si>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</si>
  <si>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</si>
  <si>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</si>
  <si>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</si>
  <si>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</si>
  <si>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</si>
  <si>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</si>
  <si>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</si>
  <si>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</si>
  <si>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</si>
  <si>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</si>
  <si>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</si>
  <si>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</si>
  <si>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</si>
  <si>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</si>
  <si>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</si>
  <si>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</si>
  <si>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</si>
  <si>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</si>
  <si>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</si>
  <si>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</si>
  <si>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</si>
  <si>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</si>
  <si>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</si>
  <si>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</si>
  <si>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</si>
  <si>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</si>
  <si>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</si>
  <si>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</si>
  <si>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</si>
  <si>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</si>
  <si>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</si>
  <si>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</si>
  <si>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</si>
  <si>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</si>
  <si>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</si>
  <si>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</si>
  <si>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</si>
  <si>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</si>
  <si>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</si>
  <si>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</si>
  <si>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</si>
  <si>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</si>
  <si>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</si>
  <si>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</si>
  <si>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</si>
  <si>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</si>
  <si>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</si>
  <si>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</si>
  <si>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</si>
  <si>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</si>
  <si>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</si>
  <si>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</si>
  <si>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</si>
  <si>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</si>
  <si>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</si>
  <si>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</si>
  <si>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</si>
  <si>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</si>
  <si>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</si>
  <si>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</si>
  <si>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</si>
  <si>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</si>
  <si>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</si>
  <si>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</si>
  <si>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</si>
  <si>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</si>
  <si>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</si>
  <si>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</si>
  <si>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</si>
  <si>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</si>
  <si>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</si>
  <si>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</si>
  <si>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</si>
  <si>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</si>
  <si>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</si>
  <si>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</si>
  <si>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</si>
  <si>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</si>
  <si>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</si>
  <si>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</si>
  <si>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</si>
  <si>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</si>
  <si>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</si>
  <si>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</si>
  <si>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</si>
  <si>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</si>
  <si>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</si>
  <si>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</si>
  <si>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</si>
  <si>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</si>
  <si>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</si>
  <si>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</si>
  <si>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</si>
  <si>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</si>
  <si>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</si>
  <si>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</si>
  <si>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</si>
  <si>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</si>
  <si>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</si>
  <si>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</si>
  <si>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</si>
  <si>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</si>
  <si>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</si>
  <si>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</si>
  <si>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</si>
  <si>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</si>
  <si>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</si>
  <si>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</si>
  <si>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</si>
  <si>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</si>
  <si>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</si>
  <si>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</si>
  <si>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</si>
  <si>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</si>
  <si>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</si>
  <si>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</si>
  <si>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</si>
  <si>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</si>
  <si>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</si>
  <si>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</si>
  <si>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</si>
  <si>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</si>
  <si>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</si>
  <si>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</si>
  <si>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</si>
  <si>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</si>
  <si>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</si>
  <si>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</si>
  <si>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</si>
  <si>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</si>
  <si>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</si>
  <si>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</si>
  <si>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</si>
  <si>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</si>
  <si>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</si>
  <si>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</si>
  <si>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</si>
  <si>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</si>
  <si>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</si>
  <si>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</si>
  <si>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</si>
  <si>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</si>
  <si>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</si>
  <si>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</si>
  <si>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</si>
  <si>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</si>
  <si>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</si>
  <si>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</si>
  <si>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</si>
  <si>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</si>
  <si>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</si>
  <si>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</si>
  <si>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</si>
  <si>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</si>
  <si>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</si>
  <si>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</si>
  <si>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</si>
  <si>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</si>
  <si>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</si>
  <si>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</si>
  <si>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</si>
  <si>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</si>
  <si>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</si>
  <si>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</si>
  <si>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</si>
  <si>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</si>
  <si>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</si>
  <si>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</si>
  <si>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</si>
  <si>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</si>
  <si>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</si>
  <si>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</si>
  <si>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</si>
  <si>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</si>
  <si>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</si>
  <si>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</si>
  <si>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</si>
  <si>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</si>
  <si>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</si>
  <si>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</si>
  <si>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</si>
  <si>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</si>
  <si>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</si>
  <si>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</si>
  <si>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</si>
  <si>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</si>
  <si>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</si>
  <si>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</si>
  <si>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</si>
  <si>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</si>
  <si>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</si>
  <si>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</si>
  <si>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</si>
  <si>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</si>
  <si>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</si>
  <si>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</si>
  <si>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</si>
  <si>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</si>
  <si>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</si>
  <si>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</si>
  <si>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</si>
  <si>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</si>
  <si>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</si>
  <si>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</si>
  <si>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</si>
  <si>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</si>
  <si>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</si>
  <si>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</si>
  <si>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</si>
  <si>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</si>
  <si>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</si>
  <si>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</si>
  <si>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</si>
  <si>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</si>
  <si>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</si>
  <si>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</si>
  <si>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</si>
  <si>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</si>
  <si>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</si>
  <si>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</si>
  <si>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</si>
  <si>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</si>
  <si>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</si>
  <si>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</si>
  <si>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</si>
  <si>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</si>
  <si>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</si>
  <si>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</si>
  <si>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</si>
  <si>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</si>
  <si>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</si>
  <si>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</si>
  <si>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</si>
  <si>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</si>
  <si>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</si>
  <si>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</si>
  <si>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</si>
  <si>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</si>
  <si>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</si>
  <si>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</si>
  <si>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</si>
  <si>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</si>
  <si>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</si>
  <si>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</si>
  <si>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</si>
  <si>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</si>
  <si>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</si>
  <si>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</si>
  <si>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</si>
  <si>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</si>
  <si>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</si>
  <si>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</si>
  <si>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</si>
  <si>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</si>
  <si>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</si>
  <si>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</si>
  <si>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</si>
  <si>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</si>
  <si>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</si>
  <si>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</si>
  <si>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</si>
  <si>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</si>
  <si>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</si>
  <si>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</si>
  <si>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</si>
  <si>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</si>
  <si>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</si>
  <si>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</si>
  <si>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</si>
  <si>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</si>
  <si>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</si>
  <si>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</si>
  <si>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</si>
  <si>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</si>
  <si>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</si>
  <si>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</si>
  <si>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</si>
  <si>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</si>
  <si>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</si>
  <si>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</si>
  <si>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</si>
  <si>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</si>
  <si>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</si>
  <si>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</si>
  <si>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</si>
  <si>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</si>
  <si>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</si>
  <si>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</si>
  <si>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</si>
  <si>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</si>
  <si>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</si>
  <si>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</si>
  <si>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</si>
  <si>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</si>
  <si>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</si>
  <si>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</si>
  <si>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</si>
  <si>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</si>
  <si>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</si>
  <si>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</si>
  <si>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</si>
  <si>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</si>
  <si>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</si>
  <si>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</si>
  <si>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</si>
  <si>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</si>
  <si>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</si>
  <si>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</si>
  <si>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</si>
  <si>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</si>
  <si>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</si>
  <si>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</si>
  <si>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</si>
  <si>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</si>
  <si>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</si>
  <si>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</si>
  <si>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</si>
  <si>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</si>
  <si>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</si>
  <si>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</si>
  <si>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</si>
  <si>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</si>
  <si>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</si>
  <si>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</si>
  <si>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</si>
  <si>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</si>
  <si>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</si>
  <si>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</si>
  <si>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</si>
  <si>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</si>
  <si>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</si>
  <si>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</si>
  <si>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</si>
  <si>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</si>
  <si>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</si>
  <si>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</si>
  <si>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</si>
  <si>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</si>
  <si>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</si>
  <si>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</si>
  <si>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</si>
  <si>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</si>
  <si>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</si>
  <si>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</si>
  <si>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</si>
  <si>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</si>
  <si>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</si>
  <si>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</si>
  <si>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</si>
  <si>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</si>
  <si>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</si>
  <si>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</si>
  <si>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</si>
  <si>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</si>
  <si>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</si>
  <si>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</si>
  <si>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</si>
  <si>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</si>
  <si>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</si>
  <si>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</si>
  <si>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</si>
  <si>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</si>
  <si>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</si>
  <si>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</si>
  <si>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</si>
  <si>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</si>
  <si>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</si>
  <si>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</si>
  <si>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</si>
  <si>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</si>
  <si>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</si>
  <si>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</si>
  <si>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</si>
  <si>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</si>
  <si>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</si>
  <si>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</si>
  <si>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</si>
  <si>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</si>
  <si>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</si>
  <si>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</si>
  <si>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</si>
  <si>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</si>
  <si>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</si>
  <si>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</si>
  <si>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</si>
  <si>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</si>
  <si>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</si>
  <si>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</si>
  <si>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</si>
  <si>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</si>
  <si>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</si>
  <si>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</si>
  <si>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</si>
  <si>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</si>
  <si>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</si>
  <si>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</si>
  <si>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</si>
  <si>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</si>
  <si>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</si>
  <si>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</si>
  <si>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</si>
  <si>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</si>
  <si>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</si>
  <si>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</si>
  <si>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</si>
  <si>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</si>
  <si>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</si>
  <si>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</si>
  <si>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</si>
  <si>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</si>
  <si>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</si>
  <si>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</si>
  <si>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</si>
  <si>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</si>
  <si>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</si>
  <si>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</si>
  <si>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</si>
  <si>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</si>
  <si>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</si>
  <si>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</si>
  <si>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</si>
  <si>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</si>
  <si>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</si>
  <si>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</si>
  <si>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</si>
  <si>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</si>
  <si>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</si>
  <si>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</si>
  <si>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</si>
  <si>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</si>
  <si>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</si>
  <si>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</si>
  <si>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</si>
  <si>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</si>
  <si>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</si>
  <si>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</si>
  <si>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</si>
  <si>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</si>
  <si>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</si>
  <si>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</si>
  <si>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</si>
  <si>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</si>
  <si>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</si>
  <si>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</si>
  <si>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</si>
  <si>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</si>
  <si>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</si>
  <si>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</si>
  <si>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</si>
  <si>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</si>
  <si>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</si>
  <si>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</si>
  <si>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</si>
  <si>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</si>
  <si>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</si>
  <si>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</si>
  <si>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</si>
  <si>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</si>
  <si>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</si>
  <si>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</si>
  <si>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</si>
  <si>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</si>
  <si>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</si>
  <si>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</si>
  <si>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</si>
  <si>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</si>
  <si>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</si>
  <si>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</si>
  <si>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</si>
  <si>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</si>
  <si>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</si>
  <si>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</si>
  <si>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</si>
  <si>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</si>
  <si>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</si>
  <si>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</si>
  <si>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</si>
  <si>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</si>
  <si>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</si>
  <si>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</si>
  <si>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</si>
  <si>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</si>
  <si>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</si>
  <si>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</si>
  <si>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</si>
  <si>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</si>
  <si>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</si>
  <si>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</si>
  <si>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</si>
  <si>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</si>
  <si>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</si>
  <si>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</si>
  <si>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</si>
  <si>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</si>
  <si>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</si>
  <si>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</si>
  <si>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</si>
  <si>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</si>
  <si>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</si>
  <si>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</si>
  <si>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</si>
  <si>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</si>
  <si>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</si>
  <si>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</si>
  <si>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</si>
  <si>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</si>
  <si>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</si>
  <si>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</si>
  <si>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</si>
  <si>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</si>
  <si>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</si>
  <si>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</si>
  <si>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</si>
  <si>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</si>
  <si>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</si>
  <si>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</si>
  <si>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</si>
  <si>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</si>
  <si>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</si>
  <si>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</si>
  <si>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</si>
  <si>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</si>
  <si>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</si>
  <si>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</si>
  <si>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</si>
  <si>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</si>
  <si>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</si>
  <si>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</si>
  <si>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</si>
  <si>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</si>
  <si>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</si>
  <si>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</si>
  <si>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</si>
  <si>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</si>
  <si>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</si>
  <si>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</si>
  <si>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</si>
  <si>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</si>
  <si>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</si>
  <si>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</si>
  <si>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</si>
  <si>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</si>
  <si>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</si>
  <si>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</si>
  <si>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</si>
  <si>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</si>
  <si>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</si>
  <si>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</si>
  <si>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</si>
  <si>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</si>
  <si>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</si>
  <si>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</si>
  <si>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</si>
  <si>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</si>
  <si>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</si>
  <si>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</si>
  <si>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</si>
  <si>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</si>
  <si>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</si>
  <si>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</si>
  <si>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</si>
  <si>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</si>
  <si>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</si>
  <si>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</si>
  <si>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</si>
  <si>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</si>
  <si>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</si>
  <si>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</si>
  <si>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</si>
  <si>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</si>
  <si>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</si>
  <si>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</si>
  <si>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</si>
  <si>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</si>
  <si>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</si>
  <si>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</si>
  <si>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</si>
  <si>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</si>
  <si>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</si>
  <si>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</si>
  <si>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</si>
  <si>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</si>
  <si>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</si>
  <si>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</si>
  <si>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</si>
  <si>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</si>
  <si>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</si>
  <si>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</si>
  <si>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</si>
  <si>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</si>
  <si>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</si>
  <si>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</si>
  <si>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</si>
  <si>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</si>
  <si>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</si>
  <si>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</si>
  <si>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</si>
  <si>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</si>
  <si>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</si>
  <si>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</si>
  <si>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</si>
  <si>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</si>
  <si>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</si>
  <si>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</si>
  <si>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</si>
  <si>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</si>
  <si>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</si>
  <si>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</si>
  <si>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</si>
  <si>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</si>
  <si>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</si>
  <si>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</si>
  <si>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</si>
  <si>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</si>
  <si>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</si>
  <si>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</si>
  <si>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</si>
  <si>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</si>
  <si>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</si>
  <si>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</si>
  <si>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</si>
  <si>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</si>
  <si>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</si>
  <si>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</si>
  <si>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</si>
  <si>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</si>
  <si>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</si>
  <si>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</si>
  <si>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</si>
  <si>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</si>
  <si>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</si>
  <si>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</si>
  <si>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</si>
  <si>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</si>
  <si>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</si>
  <si>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</si>
  <si>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</si>
  <si>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</si>
  <si>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</si>
  <si>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</si>
  <si>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</si>
  <si>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</si>
  <si>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</si>
  <si>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</si>
  <si>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</si>
  <si>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</si>
  <si>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</si>
  <si>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</si>
  <si>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</si>
  <si>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</si>
  <si>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</si>
  <si>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</si>
  <si>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</si>
  <si>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</si>
  <si>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</si>
  <si>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</si>
  <si>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</si>
  <si>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</si>
  <si>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</si>
  <si>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</si>
  <si>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</si>
  <si>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</si>
  <si>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</si>
  <si>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</si>
  <si>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</si>
  <si>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</si>
  <si>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</si>
  <si>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</si>
  <si>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</si>
  <si>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</si>
  <si>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</si>
  <si>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</si>
  <si>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</si>
  <si>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</si>
  <si>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</si>
  <si>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</si>
  <si>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</si>
  <si>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</si>
  <si>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</si>
  <si>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</si>
  <si>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</si>
  <si>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</si>
  <si>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</si>
  <si>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</si>
  <si>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</si>
  <si>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</si>
  <si>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</si>
  <si>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</si>
  <si>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</si>
  <si>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</si>
  <si>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</si>
  <si>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</si>
  <si>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</si>
  <si>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</si>
  <si>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</si>
  <si>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</si>
  <si>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</si>
  <si>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</si>
  <si>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</si>
  <si>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</si>
  <si>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</si>
  <si>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</si>
  <si>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</si>
  <si>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</si>
  <si>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</si>
  <si>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</si>
  <si>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</si>
  <si>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</si>
  <si>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</si>
  <si>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</si>
  <si>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</si>
  <si>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</si>
  <si>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</si>
  <si>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</si>
  <si>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</si>
  <si>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</si>
  <si>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</si>
  <si>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</si>
  <si>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</si>
  <si>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</si>
  <si>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</si>
  <si>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</si>
  <si>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</si>
  <si>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</si>
  <si>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</si>
  <si>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</si>
  <si>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</si>
  <si>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</si>
  <si>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</si>
  <si>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</si>
  <si>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</si>
  <si>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</si>
  <si>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</si>
  <si>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</si>
  <si>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</si>
  <si>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</si>
  <si>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</si>
  <si>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</si>
  <si>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</si>
  <si>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</si>
  <si>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</si>
  <si>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</si>
  <si>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</si>
  <si>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</si>
  <si>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</si>
  <si>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</si>
  <si>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</si>
  <si>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</si>
  <si>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</si>
  <si>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</si>
  <si>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</si>
  <si>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</si>
  <si>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</si>
  <si>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</si>
  <si>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</si>
  <si>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</si>
  <si>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</si>
  <si>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</si>
  <si>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</si>
  <si>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</si>
  <si>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</si>
  <si>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</si>
  <si>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</si>
  <si>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</si>
  <si>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</si>
  <si>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</si>
  <si>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</si>
  <si>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</si>
  <si>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</si>
  <si>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</si>
  <si>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</si>
  <si>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</si>
  <si>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</si>
  <si>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</si>
  <si>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</si>
  <si>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</si>
  <si>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</si>
  <si>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</si>
  <si>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</si>
  <si>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</si>
  <si>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</si>
  <si>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</si>
  <si>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</si>
  <si>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</si>
  <si>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</si>
  <si>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</si>
  <si>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</si>
  <si>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</si>
  <si>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</si>
  <si>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</si>
  <si>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</si>
  <si>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</si>
  <si>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</si>
  <si>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</si>
  <si>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</si>
  <si>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</si>
  <si>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</si>
  <si>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</si>
  <si>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</si>
  <si>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</si>
  <si>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</si>
  <si>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</si>
  <si>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</si>
  <si>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</si>
  <si>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</si>
  <si>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</si>
  <si>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</si>
  <si>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</si>
  <si>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</si>
  <si>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</si>
  <si>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</si>
  <si>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</si>
  <si>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</si>
  <si>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</si>
  <si>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</si>
  <si>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</si>
  <si>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</si>
  <si>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</si>
  <si>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</si>
  <si>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</si>
  <si>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</si>
  <si>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</si>
  <si>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</si>
  <si>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</si>
  <si>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</si>
  <si>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</si>
  <si>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</si>
  <si>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</si>
  <si>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</si>
  <si>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</si>
  <si>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</si>
  <si>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</si>
  <si>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</si>
  <si>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</si>
  <si>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</si>
  <si>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</si>
  <si>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</si>
  <si>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</si>
  <si>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</si>
  <si>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</si>
  <si>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</si>
  <si>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</si>
  <si>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</si>
  <si>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</si>
  <si>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</si>
  <si>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</si>
  <si>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</si>
  <si>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</si>
  <si>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</si>
  <si>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</si>
  <si>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</si>
  <si>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</si>
  <si>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</si>
  <si>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</si>
  <si>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</si>
  <si>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</si>
  <si>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</si>
  <si>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</si>
  <si>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</si>
  <si>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</si>
  <si>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</si>
  <si>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</si>
  <si>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</si>
  <si>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</si>
  <si>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</si>
  <si>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</si>
  <si>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</si>
  <si>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</si>
  <si>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</si>
  <si>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</si>
  <si>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</si>
  <si>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</si>
  <si>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</si>
  <si>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</si>
  <si>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</si>
  <si>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</si>
  <si>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</si>
  <si>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</si>
  <si>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</si>
  <si>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</si>
  <si>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</si>
  <si>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</si>
  <si>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</si>
  <si>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</si>
  <si>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</si>
  <si>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</si>
  <si>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</si>
  <si>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</si>
  <si>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</si>
  <si>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</si>
  <si>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</si>
  <si>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</si>
  <si>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</si>
  <si>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</si>
  <si>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</si>
  <si>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</si>
  <si>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</si>
  <si>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</si>
  <si>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</si>
  <si>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</si>
  <si>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</si>
  <si>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</si>
  <si>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</si>
  <si>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</si>
  <si>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</si>
  <si>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</si>
  <si>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</si>
  <si>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</si>
  <si>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</si>
  <si>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</si>
  <si>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</si>
  <si>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</si>
  <si>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</si>
  <si>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</si>
  <si>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</si>
  <si>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</si>
  <si>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</si>
  <si>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</si>
  <si>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</si>
  <si>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</si>
  <si>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</si>
  <si>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</si>
  <si>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</si>
  <si>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</si>
  <si>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</si>
  <si>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</si>
  <si>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</si>
  <si>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</si>
  <si>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</si>
  <si>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</si>
  <si>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</si>
  <si>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</si>
  <si>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</si>
  <si>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</si>
  <si>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</si>
  <si>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</si>
  <si>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</si>
  <si>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</si>
  <si>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</si>
  <si>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</si>
  <si>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</si>
  <si>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</si>
  <si>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</si>
  <si>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</si>
  <si>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</si>
  <si>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</si>
  <si>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</si>
  <si>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</si>
  <si>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</si>
  <si>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</si>
  <si>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</si>
  <si>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</si>
  <si>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</si>
  <si>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</si>
  <si>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</si>
  <si>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</si>
  <si>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</si>
  <si>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</si>
  <si>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</si>
  <si>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</si>
  <si>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</si>
  <si>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</si>
  <si>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</si>
  <si>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</si>
  <si>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</si>
  <si>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</si>
  <si>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</si>
  <si>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</si>
  <si>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</si>
  <si>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</si>
  <si>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</si>
  <si>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</si>
  <si>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</si>
  <si>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</si>
  <si>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</si>
  <si>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</si>
  <si>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</si>
  <si>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</si>
  <si>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</si>
  <si>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</si>
  <si>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</si>
  <si>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</si>
  <si>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</si>
  <si>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</si>
  <si>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</si>
  <si>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</si>
  <si>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</si>
  <si>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</si>
  <si>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</si>
  <si>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</si>
  <si>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</si>
  <si>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</si>
  <si>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</si>
  <si>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</si>
  <si>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</si>
  <si>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</si>
  <si>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</si>
  <si>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</si>
  <si>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</si>
  <si>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</si>
  <si>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</si>
  <si>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</si>
  <si>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</si>
  <si>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</si>
  <si>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</si>
  <si>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</si>
  <si>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</si>
  <si>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</si>
  <si>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</si>
  <si>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</si>
  <si>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</si>
  <si>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</si>
  <si>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</si>
  <si>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</si>
  <si>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</si>
  <si>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</si>
  <si>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</si>
  <si>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</si>
  <si>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</si>
  <si>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</si>
  <si>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</si>
  <si>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</si>
  <si>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</si>
  <si>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</si>
  <si>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</si>
  <si>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</si>
  <si>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</si>
  <si>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</si>
  <si>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</si>
  <si>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</si>
  <si>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</si>
  <si>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</si>
  <si>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</si>
  <si>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</si>
  <si>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</si>
  <si>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</si>
  <si>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</si>
  <si>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</si>
  <si>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</si>
  <si>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</si>
  <si>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</si>
  <si>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</si>
  <si>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</si>
  <si>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</si>
  <si>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</si>
  <si>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</si>
  <si>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</si>
  <si>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</si>
  <si>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</si>
  <si>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</si>
  <si>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</si>
  <si>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</si>
  <si>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</si>
  <si>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</si>
  <si>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</si>
  <si>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</si>
  <si>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</si>
  <si>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</si>
  <si>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</si>
  <si>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</si>
  <si>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</si>
  <si>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</si>
  <si>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</si>
  <si>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</si>
  <si>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</si>
  <si>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</si>
  <si>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</si>
  <si>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</si>
  <si>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</si>
  <si>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</si>
  <si>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</si>
  <si>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</si>
  <si>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</si>
  <si>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</si>
  <si>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</si>
  <si>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</si>
  <si>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</si>
  <si>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</si>
  <si>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</si>
  <si>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</si>
  <si>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</si>
  <si>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</si>
  <si>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</si>
  <si>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</si>
  <si>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</si>
  <si>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</si>
  <si>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</si>
  <si>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</si>
  <si>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</si>
  <si>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</si>
  <si>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</si>
  <si>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</si>
  <si>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</si>
  <si>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</si>
  <si>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</si>
  <si>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</si>
  <si>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</si>
  <si>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</si>
  <si>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</si>
  <si>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</si>
  <si>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</si>
  <si>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</si>
  <si>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</si>
  <si>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</si>
  <si>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</si>
  <si>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</si>
  <si>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</si>
  <si>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</si>
  <si>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</si>
  <si>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</si>
  <si>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</si>
  <si>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</si>
  <si>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</si>
  <si>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</si>
  <si>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</si>
  <si>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</si>
  <si>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</si>
  <si>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</si>
  <si>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</si>
  <si>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</si>
  <si>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</si>
  <si>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</si>
  <si>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</si>
  <si>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</si>
  <si>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</si>
  <si>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</si>
  <si>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</si>
  <si>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</si>
  <si>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</si>
  <si>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</si>
  <si>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</si>
  <si>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</si>
  <si>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</si>
  <si>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</si>
  <si>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</si>
  <si>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</si>
  <si>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</si>
  <si>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</si>
  <si>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</si>
  <si>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</si>
  <si>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</si>
  <si>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</si>
  <si>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</si>
  <si>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</si>
  <si>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</si>
  <si>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</si>
  <si>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</si>
  <si>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</si>
  <si>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</si>
  <si>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</si>
  <si>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</si>
  <si>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</si>
  <si>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</si>
  <si>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</si>
  <si>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</si>
  <si>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</si>
  <si>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</si>
  <si>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</si>
  <si>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</si>
  <si>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</si>
  <si>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</si>
  <si>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</si>
  <si>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</si>
  <si>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</si>
  <si>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</si>
  <si>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</si>
  <si>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</si>
  <si>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</si>
  <si>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</si>
  <si>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</si>
  <si>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</si>
  <si>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</si>
  <si>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</si>
  <si>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</si>
  <si>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</si>
  <si>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</si>
  <si>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</si>
  <si>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</si>
  <si>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</si>
  <si>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</si>
  <si>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</si>
  <si>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</si>
  <si>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</si>
  <si>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</si>
  <si>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</si>
  <si>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</si>
  <si>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</si>
  <si>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</si>
  <si>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</si>
  <si>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</si>
  <si>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</si>
  <si>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</si>
  <si>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</si>
  <si>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</si>
  <si>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</si>
  <si>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</si>
  <si>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</si>
  <si>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</si>
  <si>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</si>
  <si>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</si>
  <si>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</si>
  <si>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</si>
  <si>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</si>
  <si>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</si>
  <si>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</si>
  <si>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</si>
  <si>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</si>
  <si>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</si>
  <si>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</si>
  <si>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</si>
  <si>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</si>
  <si>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</si>
  <si>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</si>
  <si>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</si>
  <si>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</si>
  <si>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</si>
  <si>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</si>
  <si>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</si>
  <si>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</si>
  <si>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</si>
  <si>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</si>
  <si>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</si>
  <si>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</si>
  <si>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</si>
  <si>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</si>
  <si>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</si>
  <si>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</si>
  <si>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</si>
  <si>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</si>
  <si>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</si>
  <si>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</si>
  <si>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</si>
  <si>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</si>
  <si>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</si>
  <si>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</si>
  <si>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</si>
  <si>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</si>
  <si>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</si>
  <si>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</si>
  <si>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</si>
  <si>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</si>
  <si>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</si>
  <si>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</si>
  <si>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</si>
  <si>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</si>
  <si>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</si>
  <si>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</si>
  <si>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</si>
  <si>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</si>
  <si>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</si>
  <si>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</si>
  <si>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</si>
  <si>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</si>
  <si>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</si>
  <si>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</si>
  <si>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</si>
  <si>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</si>
  <si>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</si>
  <si>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</si>
  <si>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</si>
  <si>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</si>
  <si>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</si>
  <si>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</si>
  <si>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</si>
  <si>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</si>
  <si>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</si>
  <si>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</si>
  <si>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</si>
  <si>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</si>
  <si>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</si>
  <si>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</si>
  <si>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</si>
  <si>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</si>
  <si>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</si>
  <si>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</si>
  <si>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</si>
  <si>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</si>
  <si>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</si>
  <si>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</si>
  <si>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</si>
  <si>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</si>
  <si>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</si>
  <si>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</si>
  <si>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</si>
  <si>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</si>
  <si>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</si>
  <si>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</si>
  <si>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</si>
  <si>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</si>
  <si>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</si>
  <si>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</si>
  <si>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</si>
  <si>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</si>
  <si>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</si>
  <si>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</si>
  <si>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</si>
  <si>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</si>
  <si>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</si>
  <si>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</si>
  <si>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</si>
  <si>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</si>
  <si>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</si>
  <si>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</si>
  <si>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</si>
  <si>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</si>
  <si>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</si>
  <si>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</si>
  <si>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</si>
  <si>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</si>
  <si>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</si>
  <si>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</si>
  <si>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</si>
  <si>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</si>
  <si>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</si>
  <si>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</si>
  <si>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</si>
  <si>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</si>
  <si>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</si>
  <si>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</si>
  <si>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</si>
  <si>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</si>
  <si>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</si>
  <si>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</si>
  <si>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</si>
  <si>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</si>
  <si>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</si>
  <si>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</si>
  <si>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</si>
  <si>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</si>
  <si>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</si>
  <si>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</si>
  <si>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</si>
  <si>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</si>
  <si>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</si>
  <si>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</si>
  <si>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</si>
  <si>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</si>
  <si>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</si>
  <si>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</si>
  <si>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</si>
  <si>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</si>
  <si>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</si>
  <si>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</si>
  <si>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</si>
  <si>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</si>
  <si>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</si>
  <si>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</si>
  <si>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</si>
  <si>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</si>
  <si>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</si>
  <si>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</si>
  <si>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</si>
  <si>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</si>
  <si>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</si>
  <si>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</si>
  <si>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</si>
  <si>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</si>
  <si>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</si>
  <si>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</si>
  <si>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</si>
  <si>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</si>
  <si>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</si>
  <si>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</si>
  <si>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</si>
  <si>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</si>
  <si>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</si>
  <si>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</si>
  <si>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</si>
  <si>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</si>
  <si>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</si>
  <si>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</si>
  <si>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</si>
  <si>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</si>
  <si>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</si>
  <si>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</si>
  <si>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</si>
  <si>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</si>
  <si>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</si>
  <si>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</si>
  <si>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</si>
  <si>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</si>
  <si>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</si>
  <si>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</si>
  <si>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</si>
  <si>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</si>
  <si>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</si>
  <si>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</si>
  <si>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</si>
  <si>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</si>
  <si>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</si>
  <si>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</si>
  <si>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</si>
  <si>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</si>
  <si>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</si>
  <si>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</si>
  <si>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</si>
  <si>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</si>
  <si>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</si>
  <si>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</si>
  <si>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</si>
  <si>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</si>
  <si>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</si>
  <si>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</si>
  <si>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</si>
  <si>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</si>
  <si>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</si>
  <si>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</si>
  <si>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</si>
  <si>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</si>
  <si>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</si>
  <si>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</si>
  <si>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</si>
  <si>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</si>
  <si>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</si>
  <si>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</si>
  <si>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</si>
  <si>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</si>
  <si>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</si>
  <si>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</si>
  <si>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</si>
  <si>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</si>
  <si>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</si>
  <si>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</si>
  <si>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</si>
  <si>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</si>
  <si>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</si>
  <si>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</si>
  <si>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</si>
  <si>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</si>
  <si>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</si>
  <si>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</si>
  <si>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</si>
  <si>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</si>
  <si>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</si>
  <si>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</si>
  <si>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</si>
  <si>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</si>
  <si>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</si>
  <si>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</si>
  <si>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</si>
  <si>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</si>
  <si>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</si>
  <si>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</si>
  <si>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</si>
  <si>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</si>
  <si>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</si>
  <si>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</si>
  <si>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</si>
  <si>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</si>
  <si>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</si>
  <si>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</si>
  <si>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</si>
  <si>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</si>
  <si>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</si>
  <si>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</si>
  <si>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</si>
  <si>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</si>
  <si>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</si>
  <si>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</si>
  <si>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</si>
  <si>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</si>
  <si>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</si>
  <si>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</si>
  <si>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</si>
  <si>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</si>
  <si>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</si>
  <si>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</si>
  <si>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</si>
  <si>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</si>
  <si>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</si>
  <si>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</si>
  <si>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</si>
  <si>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</si>
  <si>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</si>
  <si>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</si>
  <si>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</si>
  <si>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</si>
  <si>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</si>
  <si>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</si>
  <si>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</si>
  <si>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</si>
  <si>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</si>
  <si>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</si>
  <si>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</si>
  <si>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</si>
  <si>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</si>
  <si>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</si>
  <si>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</si>
  <si>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</si>
  <si>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</si>
  <si>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</si>
  <si>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</si>
  <si>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</si>
  <si>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</si>
  <si>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</si>
  <si>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</si>
  <si>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</si>
  <si>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</si>
  <si>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</si>
  <si>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</si>
  <si>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</si>
  <si>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</si>
  <si>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</si>
  <si>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</si>
  <si>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</si>
  <si>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</si>
  <si>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</si>
  <si>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</si>
  <si>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</si>
  <si>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</si>
  <si>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</si>
  <si>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</si>
  <si>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</si>
  <si>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</si>
  <si>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</si>
  <si>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</si>
  <si>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</si>
  <si>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</si>
  <si>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</si>
  <si>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</si>
  <si>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</si>
  <si>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</si>
  <si>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</si>
  <si>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</si>
  <si>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</si>
  <si>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</si>
  <si>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</si>
  <si>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</si>
  <si>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</si>
  <si>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</si>
  <si>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</si>
  <si>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</si>
  <si>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</si>
  <si>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</si>
  <si>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</si>
  <si>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</si>
  <si>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</si>
  <si>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</si>
  <si>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</si>
  <si>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</si>
  <si>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</si>
  <si>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</si>
  <si>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</si>
  <si>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</si>
  <si>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</si>
  <si>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</si>
  <si>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</si>
  <si>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</si>
  <si>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</si>
  <si>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</si>
  <si>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</si>
  <si>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</si>
  <si>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</si>
  <si>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</si>
  <si>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</si>
  <si>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</si>
  <si>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</si>
  <si>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</si>
  <si>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</si>
  <si>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</si>
  <si>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</si>
  <si>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</si>
  <si>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</si>
  <si>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</si>
  <si>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</si>
  <si>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</si>
  <si>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</si>
  <si>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</si>
  <si>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</si>
  <si>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</si>
  <si>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</si>
  <si>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</si>
  <si>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</si>
  <si>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</si>
  <si>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</si>
  <si>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</si>
  <si>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</si>
  <si>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</si>
  <si>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</si>
  <si>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</si>
  <si>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</si>
  <si>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</si>
  <si>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</si>
  <si>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</si>
  <si>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</si>
  <si>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</si>
  <si>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</si>
  <si>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</si>
  <si>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</si>
  <si>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</si>
  <si>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</si>
  <si>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</si>
  <si>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</si>
  <si>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</si>
  <si>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</si>
  <si>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</si>
  <si>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</si>
  <si>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</si>
  <si>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</si>
  <si>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</si>
  <si>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</si>
  <si>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</si>
  <si>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</si>
  <si>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</si>
  <si>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</si>
  <si>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</si>
  <si>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</si>
  <si>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</si>
  <si>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</si>
  <si>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</si>
  <si>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</si>
  <si>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</si>
  <si>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</si>
  <si>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</si>
  <si>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</si>
  <si>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</si>
  <si>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</si>
  <si>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</si>
  <si>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</si>
  <si>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</si>
  <si>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</si>
  <si>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</si>
  <si>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</si>
  <si>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</si>
  <si>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</si>
  <si>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</si>
  <si>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</si>
  <si>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</si>
  <si>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</si>
  <si>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</si>
  <si>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</si>
  <si>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</si>
  <si>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</si>
  <si>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</si>
  <si>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</si>
  <si>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</si>
  <si>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</si>
  <si>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</si>
  <si>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</si>
  <si>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</si>
  <si>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</si>
  <si>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</si>
  <si>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</si>
  <si>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</si>
  <si>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</si>
  <si>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</si>
  <si>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</si>
  <si>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</si>
  <si>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</si>
  <si>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</si>
  <si>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</si>
  <si>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</si>
  <si>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</si>
  <si>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</si>
  <si>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</si>
  <si>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</si>
  <si>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</si>
  <si>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</si>
  <si>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</si>
  <si>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</si>
  <si>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</si>
  <si>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</si>
  <si>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</si>
  <si>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</si>
  <si>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</si>
  <si>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</si>
  <si>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</si>
  <si>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</si>
  <si>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</si>
  <si>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</si>
  <si>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</si>
  <si>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</si>
  <si>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</si>
  <si>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</si>
  <si>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</si>
  <si>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</si>
  <si>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</si>
  <si>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</si>
  <si>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</si>
  <si>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</si>
  <si>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</si>
  <si>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</si>
  <si>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</si>
  <si>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</si>
  <si>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</si>
  <si>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</si>
  <si>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</si>
  <si>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</si>
  <si>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</si>
  <si>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</si>
  <si>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</si>
  <si>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</si>
  <si>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</si>
  <si>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</si>
  <si>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</si>
  <si>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</si>
  <si>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</si>
  <si>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</si>
  <si>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</si>
  <si>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</si>
  <si>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</si>
  <si>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</si>
  <si>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</si>
  <si>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</si>
  <si>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</si>
  <si>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</si>
  <si>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</si>
  <si>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</si>
  <si>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</si>
  <si>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</si>
  <si>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</si>
  <si>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</si>
  <si>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</si>
  <si>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</si>
  <si>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</si>
  <si>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</si>
  <si>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</si>
  <si>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</si>
  <si>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</si>
  <si>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</si>
  <si>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</si>
  <si>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</si>
  <si>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</si>
  <si>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</si>
  <si>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</si>
  <si>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</si>
  <si>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</si>
  <si>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</si>
  <si>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</si>
  <si>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</si>
  <si>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</si>
  <si>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</si>
  <si>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</si>
  <si>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</si>
  <si>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</si>
  <si>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</si>
  <si>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</si>
  <si>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</si>
  <si>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</si>
  <si>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</si>
  <si>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</si>
  <si>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</si>
  <si>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</si>
  <si>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</si>
  <si>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</si>
  <si>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</si>
  <si>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</si>
  <si>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</si>
  <si>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</si>
  <si>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</si>
  <si>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</si>
  <si>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</si>
  <si>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</si>
  <si>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</si>
  <si>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</si>
  <si>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</si>
  <si>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</si>
  <si>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</si>
  <si>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</si>
  <si>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</si>
  <si>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</si>
  <si>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</si>
  <si>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</si>
  <si>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</si>
  <si>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</si>
  <si>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</si>
  <si>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</si>
  <si>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</si>
  <si>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</si>
  <si>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</si>
  <si>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</si>
  <si>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</si>
  <si>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</si>
  <si>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</si>
  <si>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</si>
  <si>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</si>
  <si>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</si>
  <si>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</si>
  <si>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</si>
  <si>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</si>
  <si>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</si>
  <si>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</si>
  <si>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</si>
  <si>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</si>
  <si>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</si>
  <si>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</si>
  <si>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</si>
  <si>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</si>
  <si>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</si>
  <si>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</si>
  <si>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</si>
  <si>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</si>
  <si>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</si>
  <si>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</si>
  <si>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</si>
  <si>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</si>
  <si>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</si>
  <si>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</si>
  <si>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</si>
  <si>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</si>
  <si>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</si>
  <si>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</si>
  <si>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</si>
  <si>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</si>
  <si>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</si>
  <si>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</si>
  <si>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</si>
  <si>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</si>
  <si>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</si>
  <si>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</si>
  <si>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</si>
  <si>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</si>
  <si>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</si>
  <si>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</si>
  <si>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</si>
  <si>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</si>
  <si>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</si>
  <si>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</si>
  <si>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</si>
  <si>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</si>
  <si>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</si>
  <si>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</si>
  <si>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</si>
  <si>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</si>
  <si>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</si>
  <si>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</si>
  <si>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</si>
  <si>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</si>
  <si>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</si>
  <si>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</si>
  <si>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</si>
  <si>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</si>
  <si>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</si>
  <si>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</si>
  <si>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</si>
  <si>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</si>
  <si>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</si>
  <si>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</si>
  <si>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</si>
  <si>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</si>
  <si>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</si>
  <si>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</si>
  <si>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</si>
  <si>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</si>
  <si>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</si>
  <si>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</si>
  <si>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</si>
  <si>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</si>
  <si>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</si>
  <si>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</si>
  <si>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</si>
  <si>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</si>
  <si>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</si>
  <si>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</si>
  <si>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</si>
  <si>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</si>
  <si>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</si>
  <si>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</si>
  <si>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</si>
  <si>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</si>
  <si>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</si>
  <si>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</si>
  <si>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</si>
  <si>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</si>
  <si>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</si>
  <si>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</si>
  <si>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</si>
  <si>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</si>
  <si>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</si>
  <si>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</si>
  <si>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</si>
  <si>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</si>
  <si>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</si>
  <si>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</si>
  <si>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</si>
  <si>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</si>
  <si>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</si>
  <si>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</si>
  <si>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</si>
  <si>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</si>
  <si>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</si>
  <si>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</si>
  <si>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</si>
  <si>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</si>
  <si>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</si>
  <si>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</si>
  <si>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</si>
  <si>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</si>
  <si>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</si>
  <si>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</si>
  <si>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</si>
  <si>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</si>
  <si>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</si>
  <si>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</si>
  <si>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</si>
  <si>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</si>
  <si>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</si>
  <si>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</si>
  <si>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</si>
  <si>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</si>
  <si>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</si>
  <si>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</si>
  <si>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</si>
  <si>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</si>
  <si>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</si>
  <si>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</si>
  <si>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</si>
  <si>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</si>
  <si>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</si>
  <si>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</si>
  <si>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</si>
  <si>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</si>
  <si>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</si>
  <si>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</si>
  <si>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</si>
  <si>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</si>
  <si>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</si>
  <si>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</si>
  <si>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</si>
  <si>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</si>
  <si>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</si>
  <si>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</si>
  <si>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</si>
  <si>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</si>
  <si>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</si>
  <si>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</si>
  <si>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</si>
  <si>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</si>
  <si>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</si>
  <si>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</si>
  <si>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</si>
  <si>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</si>
  <si>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</si>
  <si>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</si>
  <si>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</si>
  <si>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</si>
  <si>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</si>
  <si>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</si>
  <si>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</si>
  <si>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</si>
  <si>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</si>
  <si>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</si>
  <si>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</si>
  <si>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</si>
  <si>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</si>
  <si>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</si>
  <si>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</si>
  <si>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</si>
  <si>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</si>
  <si>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</si>
  <si>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</si>
  <si>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</si>
  <si>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</si>
  <si>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</si>
  <si>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</si>
  <si>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</si>
  <si>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</si>
  <si>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</si>
  <si>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</si>
  <si>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</si>
  <si>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</si>
  <si>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</si>
  <si>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</si>
  <si>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</si>
  <si>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</si>
  <si>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</si>
  <si>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</si>
  <si>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</si>
  <si>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</si>
  <si>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</si>
  <si>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</si>
  <si>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</si>
  <si>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</si>
  <si>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</si>
  <si>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</si>
  <si>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</si>
  <si>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</si>
  <si>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</si>
  <si>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</si>
  <si>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</si>
  <si>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</si>
  <si>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</si>
  <si>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</si>
  <si>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</si>
  <si>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</si>
  <si>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</si>
  <si>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</si>
  <si>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</si>
  <si>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</si>
  <si>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</si>
  <si>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</si>
  <si>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</si>
  <si>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</si>
  <si>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</si>
  <si>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</si>
  <si>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</si>
  <si>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</si>
  <si>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</si>
  <si>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</si>
  <si>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</si>
  <si>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</si>
  <si>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</si>
  <si>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</si>
  <si>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</si>
  <si>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</si>
  <si>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</si>
  <si>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</si>
  <si>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</si>
  <si>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</si>
  <si>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</si>
  <si>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</si>
  <si>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</si>
  <si>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</si>
  <si>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</si>
  <si>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</si>
  <si>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</si>
  <si>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</si>
  <si>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</si>
  <si>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</si>
  <si>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</si>
  <si>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</si>
  <si>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</si>
  <si>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</si>
  <si>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</si>
  <si>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</si>
  <si>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</si>
  <si>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</si>
  <si>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</si>
  <si>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</si>
  <si>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</si>
  <si>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</si>
  <si>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</si>
  <si>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</si>
  <si>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</si>
  <si>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</si>
  <si>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</si>
  <si>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</si>
  <si>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</si>
  <si>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</si>
  <si>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</si>
  <si>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</si>
  <si>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</si>
  <si>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</si>
  <si>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</si>
  <si>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</si>
  <si>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</si>
  <si>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</si>
  <si>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</si>
  <si>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</si>
  <si>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</si>
  <si>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</si>
  <si>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</si>
  <si>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</si>
  <si>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</si>
  <si>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</si>
  <si>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</si>
  <si>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</si>
  <si>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</si>
  <si>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</si>
  <si>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</si>
  <si>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</si>
  <si>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</si>
  <si>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</si>
  <si>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</si>
  <si>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</si>
  <si>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</si>
  <si>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</si>
  <si>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</si>
  <si>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</si>
  <si>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</si>
  <si>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</si>
  <si>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</si>
  <si>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</si>
  <si>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</si>
  <si>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</si>
  <si>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</si>
  <si>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</si>
  <si>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</si>
  <si>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</si>
  <si>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</si>
  <si>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</si>
  <si>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</si>
  <si>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</si>
  <si>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</si>
  <si>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</si>
  <si>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</si>
  <si>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</si>
  <si>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</si>
  <si>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</si>
  <si>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</si>
  <si>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</si>
  <si>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</si>
  <si>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</si>
  <si>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</si>
  <si>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</si>
  <si>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</si>
  <si>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</si>
  <si>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</si>
  <si>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</si>
  <si>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</si>
  <si>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</si>
  <si>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</si>
  <si>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</si>
  <si>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</si>
  <si>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</si>
  <si>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</si>
  <si>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</si>
  <si>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</si>
  <si>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</si>
  <si>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</si>
  <si>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</si>
  <si>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</si>
  <si>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</si>
  <si>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</si>
  <si>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</si>
  <si>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</si>
  <si>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</si>
  <si>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</si>
  <si>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</si>
  <si>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</si>
  <si>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</si>
  <si>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</si>
  <si>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</si>
  <si>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</si>
  <si>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</si>
  <si>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</si>
  <si>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</si>
  <si>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</si>
  <si>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</si>
  <si>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</si>
  <si>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</si>
  <si>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</si>
  <si>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</si>
  <si>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</si>
  <si>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</si>
  <si>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</si>
  <si>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</si>
  <si>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</si>
  <si>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</si>
  <si>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</si>
  <si>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</si>
  <si>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</si>
  <si>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</si>
  <si>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</si>
  <si>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</si>
  <si>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</si>
  <si>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</si>
  <si>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</si>
  <si>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</si>
  <si>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</si>
  <si>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</si>
  <si>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</si>
  <si>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</si>
  <si>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</si>
  <si>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</si>
  <si>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</si>
  <si>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</si>
  <si>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</si>
  <si>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</si>
  <si>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</si>
  <si>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</si>
  <si>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</si>
  <si>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</si>
  <si>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</si>
  <si>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</si>
  <si>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</si>
  <si>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</si>
  <si>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</si>
  <si>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</si>
  <si>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</si>
  <si>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</si>
  <si>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</si>
  <si>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</si>
  <si>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</si>
  <si>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</si>
  <si>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</si>
  <si>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</si>
  <si>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</si>
  <si>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</si>
  <si>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</si>
  <si>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</si>
  <si>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</si>
  <si>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</si>
  <si>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</si>
  <si>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</si>
  <si>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</si>
  <si>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</si>
  <si>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</si>
  <si>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</si>
  <si>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</si>
  <si>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</si>
  <si>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</si>
  <si>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</si>
  <si>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</si>
  <si>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</si>
  <si>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</si>
  <si>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</si>
  <si>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</si>
  <si>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</si>
  <si>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</si>
  <si>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</si>
  <si>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</si>
  <si>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</si>
  <si>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</si>
  <si>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</si>
  <si>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</si>
  <si>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</si>
  <si>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</si>
  <si>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</si>
  <si>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</si>
  <si>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</si>
  <si>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</si>
  <si>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</si>
  <si>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</si>
  <si>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</si>
  <si>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</si>
  <si>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</si>
  <si>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</si>
  <si>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</si>
  <si>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</si>
  <si>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</si>
  <si>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</si>
  <si>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</si>
  <si>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</si>
  <si>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</si>
  <si>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</si>
  <si>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</si>
  <si>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</si>
  <si>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</si>
  <si>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</si>
  <si>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</si>
  <si>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</si>
  <si>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</si>
  <si>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</si>
  <si>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</si>
  <si>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</si>
  <si>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</si>
  <si>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</si>
  <si>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</si>
  <si>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</si>
  <si>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</si>
  <si>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</si>
  <si>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</si>
  <si>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</si>
  <si>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</si>
  <si>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</si>
  <si>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</si>
  <si>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</si>
  <si>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</si>
  <si>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</si>
  <si>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</si>
  <si>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</si>
  <si>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</si>
  <si>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</si>
  <si>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</si>
  <si>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</si>
  <si>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</si>
  <si>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</si>
  <si>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</si>
  <si>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</si>
  <si>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</si>
  <si>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</si>
  <si>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</si>
  <si>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</si>
  <si>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</si>
  <si>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</si>
  <si>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</si>
  <si>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</si>
  <si>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</si>
  <si>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</si>
  <si>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</si>
  <si>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</si>
  <si>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</si>
  <si>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</si>
  <si>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</si>
  <si>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</si>
  <si>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</si>
  <si>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</si>
  <si>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</si>
  <si>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</si>
  <si>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</si>
  <si>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</si>
  <si>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</si>
  <si>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</si>
  <si>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</si>
  <si>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</si>
  <si>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</si>
  <si>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</si>
  <si>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</si>
  <si>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</si>
  <si>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</si>
  <si>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</si>
  <si>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</si>
  <si>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</si>
  <si>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</si>
  <si>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</si>
  <si>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</si>
  <si>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</si>
  <si>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</si>
  <si>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</si>
  <si>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</si>
  <si>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</si>
  <si>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</si>
  <si>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</si>
  <si>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</si>
  <si>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</si>
  <si>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</si>
  <si>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</si>
  <si>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</si>
  <si>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</si>
  <si>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</si>
  <si>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</si>
  <si>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</si>
  <si>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</si>
  <si>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</si>
  <si>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</si>
  <si>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</si>
  <si>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</si>
  <si>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</si>
  <si>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</si>
  <si>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</si>
  <si>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</si>
  <si>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</si>
  <si>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</si>
  <si>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</si>
  <si>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</si>
  <si>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</si>
  <si>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</si>
  <si>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</si>
  <si>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</si>
  <si>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</si>
  <si>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</si>
  <si>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</si>
  <si>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</si>
  <si>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</si>
  <si>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</si>
  <si>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</si>
  <si>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</si>
  <si>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</si>
  <si>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</si>
  <si>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</si>
  <si>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</si>
  <si>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</si>
  <si>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</si>
  <si>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</si>
  <si>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</si>
  <si>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</si>
  <si>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</si>
  <si>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</si>
  <si>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</si>
  <si>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</si>
  <si>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</si>
  <si>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</si>
  <si>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</si>
  <si>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</si>
  <si>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</si>
  <si>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</si>
  <si>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</si>
  <si>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</si>
  <si>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</si>
  <si>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</si>
  <si>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</si>
  <si>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</si>
  <si>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</si>
  <si>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</si>
  <si>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</si>
  <si>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</si>
  <si>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</si>
  <si>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</si>
  <si>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</si>
  <si>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</si>
  <si>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</si>
  <si>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</si>
  <si>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</si>
  <si>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</si>
  <si>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</si>
  <si>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</si>
  <si>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</si>
  <si>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</si>
  <si>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</si>
  <si>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</si>
  <si>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</si>
  <si>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</si>
  <si>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</si>
  <si>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</si>
  <si>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</si>
  <si>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</si>
  <si>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</si>
  <si>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</si>
  <si>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</si>
  <si>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</si>
  <si>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</si>
  <si>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</si>
  <si>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</si>
  <si>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</si>
  <si>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</si>
  <si>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</si>
  <si>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</si>
  <si>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</si>
  <si>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</si>
  <si>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</si>
  <si>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</si>
  <si>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</si>
  <si>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</si>
  <si>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</si>
  <si>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</si>
  <si>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</si>
  <si>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</si>
  <si>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</si>
  <si>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</si>
  <si>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</si>
  <si>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</si>
  <si>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</si>
  <si>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</si>
  <si>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</si>
  <si>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</si>
  <si>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</si>
  <si>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</si>
  <si>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</si>
  <si>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</si>
  <si>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</si>
  <si>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</si>
  <si>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</si>
  <si>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</si>
  <si>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</si>
  <si>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</si>
  <si>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</si>
  <si>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</si>
  <si>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</si>
  <si>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</si>
  <si>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</si>
  <si>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</si>
  <si>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</si>
  <si>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</si>
  <si>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</si>
  <si>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</si>
  <si>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</si>
  <si>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</si>
  <si>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</si>
  <si>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</si>
  <si>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</si>
  <si>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</si>
  <si>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</si>
  <si>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</si>
  <si>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</si>
  <si>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</si>
  <si>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</si>
  <si>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</si>
  <si>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</si>
  <si>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</si>
  <si>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</si>
  <si>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</si>
  <si>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</si>
  <si>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</si>
  <si>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</si>
  <si>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</si>
  <si>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</si>
  <si>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</si>
  <si>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</si>
  <si>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</si>
  <si>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</si>
  <si>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</si>
  <si>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</si>
  <si>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</si>
  <si>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</si>
  <si>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</si>
  <si>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</si>
  <si>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</si>
  <si>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</si>
  <si>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</si>
  <si>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</si>
  <si>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</si>
  <si>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</si>
  <si>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</si>
  <si>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</si>
  <si>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</si>
  <si>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</si>
  <si>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</si>
  <si>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</si>
  <si>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</si>
  <si>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</si>
  <si>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</si>
  <si>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</si>
  <si>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</si>
  <si>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</si>
  <si>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</si>
  <si>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</si>
  <si>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</si>
  <si>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</si>
  <si>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</si>
  <si>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</si>
  <si>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</si>
  <si>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</si>
  <si>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</si>
  <si>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</si>
  <si>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</si>
  <si>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</si>
  <si>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</si>
  <si>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</si>
  <si>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</si>
  <si>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</si>
  <si>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</si>
  <si>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</si>
  <si>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</si>
  <si>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</si>
  <si>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</si>
  <si>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</si>
  <si>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</si>
  <si>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</si>
  <si>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</si>
  <si>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</si>
  <si>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</si>
  <si>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</si>
  <si>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</si>
  <si>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</si>
  <si>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</si>
  <si>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</si>
  <si>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</si>
  <si>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</si>
  <si>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</si>
  <si>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</si>
  <si>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</si>
  <si>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</si>
  <si>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</si>
  <si>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</si>
  <si>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</si>
  <si>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</si>
  <si>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</si>
  <si>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</si>
  <si>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</si>
  <si>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</si>
  <si>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</si>
  <si>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</si>
  <si>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</si>
  <si>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</si>
  <si>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</si>
  <si>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</si>
  <si>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</si>
  <si>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</si>
  <si>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</si>
  <si>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</si>
  <si>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</si>
  <si>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</si>
  <si>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</si>
  <si>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</si>
  <si>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</si>
  <si>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</si>
  <si>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</si>
  <si>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</si>
  <si>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</si>
  <si>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</si>
  <si>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</si>
  <si>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</si>
  <si>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</si>
  <si>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</si>
  <si>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</si>
  <si>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</si>
  <si>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</si>
  <si>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</si>
  <si>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</si>
  <si>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</si>
  <si>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</si>
  <si>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</si>
  <si>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</si>
  <si>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</si>
  <si>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</si>
  <si>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</si>
  <si>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</si>
  <si>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</si>
  <si>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</si>
  <si>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</si>
  <si>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</si>
  <si>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</si>
  <si>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</si>
  <si>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</si>
  <si>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</si>
  <si>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</si>
  <si>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</si>
  <si>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</si>
  <si>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</si>
  <si>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</si>
  <si>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</si>
  <si>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</si>
  <si>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</si>
  <si>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</si>
  <si>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</si>
  <si>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</si>
  <si>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</si>
  <si>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</si>
  <si>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</si>
  <si>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</si>
  <si>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</si>
  <si>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</si>
  <si>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</si>
  <si>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</si>
  <si>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</si>
  <si>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</si>
  <si>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</si>
  <si>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</si>
  <si>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</si>
  <si>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</si>
  <si>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</si>
  <si>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</si>
  <si>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</si>
  <si>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</si>
  <si>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</si>
  <si>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</si>
  <si>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</si>
  <si>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</si>
  <si>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</si>
  <si>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</si>
  <si>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</si>
  <si>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</si>
  <si>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</si>
  <si>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</si>
  <si>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</si>
  <si>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</si>
  <si>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</si>
  <si>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</si>
  <si>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</si>
  <si>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</si>
  <si>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</si>
  <si>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</si>
  <si>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</si>
  <si>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</si>
  <si>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</si>
  <si>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</si>
  <si>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</si>
  <si>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</si>
  <si>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</si>
  <si>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</si>
  <si>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</si>
  <si>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</si>
  <si>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</si>
  <si>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</si>
  <si>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</si>
  <si>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</si>
  <si>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</si>
  <si>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</si>
  <si>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</si>
  <si>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</si>
  <si>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</si>
  <si>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</si>
  <si>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</si>
  <si>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</si>
  <si>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</si>
  <si>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</si>
  <si>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</si>
  <si>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</si>
  <si>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</si>
  <si>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</si>
  <si>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</si>
  <si>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</si>
  <si>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</si>
  <si>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</si>
  <si>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</si>
  <si>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</si>
  <si>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</si>
  <si>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</si>
  <si>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</si>
  <si>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</si>
  <si>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</si>
  <si>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</si>
  <si>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</si>
  <si>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</si>
  <si>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</si>
  <si>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</si>
  <si>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</si>
  <si>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</si>
  <si>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</si>
  <si>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</si>
  <si>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</si>
  <si>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</si>
  <si>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</si>
  <si>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</si>
  <si>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</si>
  <si>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</si>
  <si>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</si>
  <si>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</si>
  <si>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</si>
  <si>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</si>
  <si>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</si>
  <si>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</si>
  <si>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</si>
  <si>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</si>
  <si>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</si>
  <si>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</si>
  <si>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</si>
  <si>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</si>
  <si>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</si>
  <si>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</si>
  <si>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</si>
  <si>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</si>
  <si>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</si>
  <si>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</si>
  <si>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</si>
  <si>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</si>
  <si>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</si>
  <si>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</si>
  <si>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</si>
  <si>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</si>
  <si>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</si>
  <si>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</si>
  <si>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</si>
  <si>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</si>
  <si>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</si>
  <si>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</si>
  <si>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</si>
  <si>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</si>
  <si>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</si>
  <si>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</si>
  <si>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</si>
  <si>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</si>
  <si>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</si>
  <si>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</si>
  <si>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</si>
  <si>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</si>
  <si>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</si>
  <si>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</si>
  <si>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</si>
  <si>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</si>
  <si>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</si>
  <si>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</si>
  <si>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</si>
  <si>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</si>
  <si>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</si>
  <si>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</si>
  <si>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</si>
  <si>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</si>
  <si>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</si>
  <si>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</si>
  <si>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</si>
  <si>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</si>
  <si>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</si>
  <si>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</si>
  <si>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</si>
  <si>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</si>
  <si>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</si>
  <si>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</si>
  <si>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</si>
  <si>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</si>
  <si>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</si>
  <si>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</si>
  <si>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</si>
  <si>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</si>
  <si>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</si>
  <si>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</si>
  <si>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</si>
  <si>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</si>
  <si>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</si>
  <si>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</si>
  <si>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</si>
  <si>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</si>
  <si>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</si>
  <si>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</si>
  <si>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</si>
  <si>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</si>
  <si>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</si>
  <si>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</si>
  <si>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</si>
  <si>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</si>
  <si>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</si>
  <si>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</si>
  <si>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</si>
  <si>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</si>
  <si>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</si>
  <si>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</si>
  <si>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</si>
  <si>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</si>
  <si>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</si>
  <si>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</si>
  <si>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</si>
  <si>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</si>
  <si>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</si>
  <si>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</si>
  <si>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</si>
  <si>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</si>
  <si>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</si>
  <si>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</si>
  <si>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</si>
  <si>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</si>
  <si>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</si>
  <si>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</si>
  <si>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</si>
  <si>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</si>
  <si>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</si>
  <si>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</si>
  <si>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</si>
  <si>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</si>
  <si>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</si>
  <si>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</si>
  <si>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</si>
  <si>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</si>
  <si>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</si>
  <si>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</si>
  <si>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</si>
  <si>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</si>
  <si>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</si>
  <si>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</si>
  <si>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</si>
  <si>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</si>
  <si>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</si>
  <si>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</si>
  <si>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</si>
  <si>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</si>
  <si>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</si>
  <si>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</si>
  <si>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</si>
  <si>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</si>
  <si>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</si>
  <si>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</si>
  <si>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</si>
  <si>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</si>
  <si>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</si>
  <si>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</si>
  <si>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</si>
  <si>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</si>
  <si>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</si>
  <si>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</si>
  <si>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</si>
  <si>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</si>
  <si>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</si>
  <si>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</si>
  <si>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</si>
  <si>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</si>
  <si>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</si>
  <si>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</si>
  <si>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</si>
  <si>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</si>
  <si>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</si>
  <si>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</si>
  <si>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</si>
  <si>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</si>
  <si>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</si>
  <si>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</si>
  <si>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</si>
  <si>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</si>
  <si>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</si>
  <si>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</si>
  <si>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</si>
  <si>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</si>
  <si>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</si>
  <si>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</si>
  <si>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</si>
  <si>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</si>
  <si>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</si>
  <si>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</si>
  <si>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</si>
  <si>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</si>
  <si>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</si>
  <si>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</si>
  <si>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</si>
  <si>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</si>
  <si>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</si>
  <si>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</si>
  <si>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</si>
  <si>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</si>
  <si>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</si>
  <si>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</si>
  <si>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</si>
  <si>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</si>
  <si>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</si>
  <si>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</si>
  <si>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</si>
  <si>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</si>
  <si>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</si>
  <si>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</si>
  <si>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</si>
  <si>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</si>
  <si>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</si>
  <si>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</si>
  <si>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</si>
  <si>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</si>
  <si>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</si>
  <si>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</si>
  <si>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</si>
  <si>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</si>
  <si>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</si>
  <si>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</si>
  <si>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</si>
  <si>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</si>
  <si>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</si>
  <si>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</si>
  <si>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</si>
  <si>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</si>
  <si>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</si>
  <si>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</si>
  <si>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</si>
  <si>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</si>
  <si>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</si>
  <si>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</si>
  <si>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</si>
  <si>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</si>
  <si>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</si>
  <si>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</si>
  <si>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</si>
  <si>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</si>
  <si>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</si>
  <si>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</si>
  <si>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</si>
  <si>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</si>
  <si>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</si>
  <si>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</si>
  <si>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</si>
  <si>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</si>
  <si>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</si>
  <si>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</si>
  <si>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</si>
  <si>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</si>
  <si>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</si>
  <si>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</si>
  <si>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</si>
  <si>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</si>
  <si>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</si>
  <si>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</si>
  <si>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</si>
  <si>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</si>
  <si>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</si>
  <si>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</si>
  <si>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</si>
  <si>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</si>
  <si>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</si>
  <si>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</si>
  <si>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</si>
  <si>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</si>
  <si>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</si>
  <si>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</si>
  <si>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</si>
  <si>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</si>
  <si>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</si>
  <si>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</si>
  <si>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</si>
  <si>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</si>
  <si>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</si>
  <si>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</si>
  <si>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</si>
  <si>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</si>
  <si>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</si>
  <si>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</si>
  <si>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</si>
  <si>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</si>
  <si>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</si>
  <si>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</si>
  <si>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</si>
  <si>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</si>
  <si>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</si>
  <si>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</si>
  <si>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</si>
  <si>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</si>
  <si>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</si>
  <si>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</si>
  <si>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</si>
  <si>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</si>
  <si>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</si>
  <si>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</si>
  <si>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</si>
  <si>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</si>
  <si>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</si>
  <si>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</si>
  <si>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</si>
  <si>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</si>
  <si>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</si>
  <si>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</si>
  <si>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</si>
  <si>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</si>
  <si>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</si>
  <si>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</si>
  <si>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</si>
  <si>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</si>
  <si>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</si>
  <si>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</si>
  <si>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</si>
  <si>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</si>
  <si>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</si>
  <si>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</si>
  <si>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</si>
  <si>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</si>
  <si>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</si>
  <si>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</si>
  <si>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</si>
  <si>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</si>
  <si>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</si>
  <si>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</si>
  <si>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</si>
  <si>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</si>
  <si>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</si>
  <si>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</si>
  <si>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</si>
  <si>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</si>
  <si>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</si>
  <si>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</si>
  <si>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</si>
  <si>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</si>
  <si>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</si>
  <si>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</si>
  <si>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</si>
  <si>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</si>
  <si>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</si>
  <si>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</si>
  <si>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</si>
  <si>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</si>
  <si>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</si>
  <si>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</si>
  <si>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</si>
  <si>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</si>
  <si>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</si>
  <si>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</si>
  <si>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</si>
  <si>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</si>
  <si>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</si>
  <si>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</si>
  <si>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</si>
  <si>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</si>
  <si>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</si>
  <si>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</si>
  <si>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</si>
  <si>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</si>
  <si>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</si>
  <si>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</si>
  <si>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</si>
  <si>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</si>
  <si>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</si>
  <si>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</si>
  <si>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</si>
  <si>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</si>
  <si>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</si>
  <si>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</si>
  <si>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</si>
  <si>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</si>
  <si>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</si>
  <si>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</si>
  <si>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</si>
  <si>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</si>
  <si>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</si>
  <si>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</si>
  <si>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</si>
  <si>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</si>
  <si>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</si>
  <si>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</si>
  <si>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</si>
  <si>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</si>
  <si>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</si>
  <si>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</si>
  <si>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</si>
  <si>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</si>
  <si>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</si>
  <si>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</si>
  <si>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</si>
  <si>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</si>
  <si>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</si>
  <si>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</si>
  <si>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</si>
  <si>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</si>
  <si>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</si>
  <si>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</si>
  <si>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</si>
  <si>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</si>
  <si>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</si>
  <si>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</si>
  <si>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</si>
  <si>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</si>
  <si>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</si>
  <si>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</si>
  <si>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</si>
  <si>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</si>
  <si>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</si>
  <si>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</si>
  <si>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</si>
  <si>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</si>
  <si>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</si>
  <si>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</si>
  <si>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</si>
  <si>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</si>
  <si>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</si>
  <si>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</si>
  <si>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</si>
  <si>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</si>
  <si>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</si>
  <si>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</si>
  <si>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</si>
  <si>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</si>
  <si>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</si>
  <si>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</si>
  <si>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</si>
  <si>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</si>
  <si>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</si>
  <si>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</si>
  <si>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</si>
  <si>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</si>
  <si>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</si>
  <si>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</si>
  <si>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</si>
  <si>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</si>
  <si>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</si>
  <si>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</si>
  <si>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</si>
  <si>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</si>
  <si>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</si>
  <si>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</si>
  <si>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</si>
  <si>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</si>
  <si>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</si>
  <si>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</si>
  <si>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</si>
  <si>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</si>
  <si>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</si>
  <si>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</si>
  <si>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</si>
  <si>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</si>
  <si>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</si>
  <si>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</si>
  <si>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</si>
  <si>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</si>
  <si>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</si>
  <si>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</si>
  <si>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</si>
  <si>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</si>
  <si>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</si>
  <si>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</si>
  <si>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</si>
  <si>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</si>
  <si>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</si>
  <si>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</si>
  <si>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</si>
  <si>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</si>
  <si>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</si>
  <si>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</si>
  <si>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</si>
  <si>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</si>
  <si>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</si>
  <si>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</si>
  <si>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</si>
  <si>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</si>
  <si>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</si>
  <si>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</si>
  <si>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</si>
  <si>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</si>
  <si>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</si>
  <si>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</si>
  <si>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</si>
  <si>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</si>
  <si>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</si>
  <si>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</si>
  <si>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</si>
  <si>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</si>
  <si>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</si>
  <si>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</si>
  <si>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</si>
  <si>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</si>
  <si>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</si>
  <si>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</si>
  <si>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</si>
  <si>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</si>
  <si>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</si>
  <si>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</si>
  <si>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</si>
  <si>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</si>
  <si>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</si>
  <si>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</si>
  <si>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</si>
  <si>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</si>
  <si>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</si>
  <si>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</si>
  <si>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</si>
  <si>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</si>
  <si>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</si>
  <si>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</si>
  <si>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</si>
  <si>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</si>
  <si>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</si>
  <si>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</si>
  <si>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</si>
  <si>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</si>
  <si>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</si>
  <si>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</si>
  <si>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</si>
  <si>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</si>
  <si>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</si>
  <si>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</si>
  <si>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</si>
  <si>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</si>
  <si>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</si>
  <si>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</si>
  <si>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</si>
  <si>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</si>
  <si>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</si>
  <si>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</si>
  <si>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</si>
  <si>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</si>
  <si>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</si>
  <si>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</si>
  <si>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</si>
  <si>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</si>
  <si>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</si>
  <si>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</si>
  <si>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</si>
  <si>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</si>
  <si>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</si>
  <si>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</si>
  <si>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</si>
  <si>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</si>
  <si>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</si>
  <si>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</si>
  <si>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</si>
  <si>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</si>
  <si>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</si>
  <si>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</si>
  <si>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</si>
  <si>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</si>
  <si>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</si>
  <si>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</si>
  <si>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</si>
  <si>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</si>
  <si>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</si>
  <si>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</si>
  <si>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</si>
  <si>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</si>
  <si>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</si>
  <si>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</si>
  <si>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</si>
  <si>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</si>
  <si>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</si>
  <si>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</si>
  <si>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</si>
  <si>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</si>
  <si>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</si>
  <si>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</si>
  <si>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</si>
  <si>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</si>
  <si>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</si>
  <si>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</si>
  <si>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</si>
  <si>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</si>
  <si>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</si>
  <si>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</si>
  <si>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</si>
  <si>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</si>
  <si>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</si>
  <si>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</si>
  <si>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</si>
  <si>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</si>
  <si>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</si>
  <si>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</si>
  <si>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</si>
  <si>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</si>
  <si>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</si>
  <si>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</si>
  <si>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</si>
  <si>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</si>
  <si>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</si>
  <si>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</si>
  <si>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</si>
  <si>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</si>
  <si>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</si>
  <si>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</si>
  <si>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</si>
  <si>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</si>
  <si>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</si>
  <si>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</si>
  <si>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</si>
  <si>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</si>
  <si>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</si>
  <si>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</si>
  <si>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</si>
  <si>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</si>
  <si>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</si>
  <si>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</si>
  <si>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</si>
  <si>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</si>
  <si>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</si>
  <si>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</si>
  <si>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</si>
  <si>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</si>
  <si>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</si>
  <si>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</si>
  <si>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</si>
  <si>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</si>
  <si>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</si>
  <si>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</si>
  <si>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</si>
  <si>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</si>
  <si>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</si>
  <si>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</si>
  <si>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</si>
  <si>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</si>
  <si>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</si>
  <si>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</si>
  <si>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</si>
  <si>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</si>
  <si>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</si>
  <si>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</si>
  <si>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</si>
  <si>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</si>
  <si>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</si>
  <si>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</si>
  <si>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</si>
  <si>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</si>
  <si>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</si>
  <si>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</si>
  <si>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</si>
  <si>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</si>
  <si>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</si>
  <si>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</si>
  <si>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</si>
  <si>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</si>
  <si>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</si>
  <si>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</si>
  <si>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</si>
  <si>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</si>
  <si>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</si>
  <si>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</si>
  <si>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</si>
  <si>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</si>
  <si>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</si>
  <si>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</si>
  <si>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</si>
  <si>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</si>
  <si>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</si>
  <si>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</si>
  <si>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</si>
  <si>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</si>
  <si>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</si>
  <si>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</si>
  <si>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</si>
  <si>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</si>
  <si>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</si>
  <si>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</si>
  <si>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</si>
  <si>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</si>
  <si>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</si>
  <si>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</si>
  <si>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</si>
  <si>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</si>
  <si>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</si>
  <si>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</si>
  <si>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</si>
  <si>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</si>
  <si>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</si>
  <si>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</si>
  <si>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</si>
  <si>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</si>
  <si>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</si>
  <si>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</si>
  <si>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</si>
  <si>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</si>
  <si>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</si>
  <si>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</si>
  <si>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</si>
  <si>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</si>
  <si>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</si>
  <si>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</si>
  <si>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</si>
  <si>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</si>
  <si>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</si>
  <si>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</si>
  <si>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</si>
  <si>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</si>
  <si>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</si>
  <si>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</si>
  <si>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</si>
  <si>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</si>
  <si>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</si>
  <si>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</si>
  <si>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</si>
  <si>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</si>
  <si>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</si>
  <si>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</si>
  <si>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</si>
  <si>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</si>
  <si>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</si>
  <si>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</si>
  <si>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</si>
  <si>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</si>
  <si>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</si>
  <si>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</si>
  <si>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</si>
  <si>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</si>
  <si>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</si>
  <si>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</si>
  <si>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</si>
  <si>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</si>
  <si>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</si>
  <si>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</si>
  <si>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</si>
  <si>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</si>
  <si>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</si>
  <si>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</si>
  <si>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</si>
  <si>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</si>
  <si>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</si>
  <si>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</si>
  <si>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</si>
  <si>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</si>
  <si>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</si>
  <si>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</si>
  <si>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</si>
  <si>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</si>
  <si>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</si>
  <si>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</si>
  <si>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</si>
  <si>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</si>
  <si>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</si>
  <si>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</si>
  <si>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</si>
  <si>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</si>
  <si>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</si>
  <si>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</si>
  <si>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</si>
  <si>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</si>
  <si>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</si>
  <si>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</si>
  <si>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</si>
  <si>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</si>
  <si>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</si>
  <si>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</si>
  <si>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</si>
  <si>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</si>
  <si>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</si>
  <si>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</si>
  <si>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</si>
  <si>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</si>
  <si>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</si>
  <si>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</si>
  <si>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</si>
  <si>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</si>
  <si>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</si>
  <si>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</si>
  <si>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</si>
  <si>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</si>
  <si>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</si>
  <si>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</si>
  <si>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</si>
  <si>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</si>
  <si>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</si>
  <si>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</si>
  <si>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</si>
  <si>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</si>
  <si>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</si>
  <si>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</si>
  <si>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</si>
  <si>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</si>
  <si>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</si>
  <si>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</si>
  <si>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</si>
  <si>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</si>
  <si>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</si>
  <si>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</si>
  <si>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</si>
  <si>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</si>
  <si>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</si>
  <si>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</si>
  <si>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</si>
  <si>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</si>
  <si>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</si>
  <si>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</si>
  <si>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</si>
  <si>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</si>
  <si>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</si>
  <si>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</si>
  <si>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</si>
  <si>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</si>
  <si>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</si>
  <si>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</si>
  <si>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</si>
  <si>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</si>
  <si>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</si>
  <si>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</si>
  <si>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</si>
  <si>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</si>
  <si>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</si>
  <si>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</si>
  <si>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</si>
  <si>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</si>
  <si>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</si>
  <si>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</si>
  <si>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</si>
  <si>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</si>
  <si>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</si>
  <si>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</si>
  <si>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</si>
  <si>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</si>
  <si>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</si>
  <si>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</si>
  <si>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</si>
  <si>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</si>
  <si>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</si>
  <si>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</si>
  <si>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</si>
  <si>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</si>
  <si>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</si>
  <si>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</si>
  <si>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</si>
  <si>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</si>
  <si>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</si>
  <si>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</si>
  <si>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</si>
  <si>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</si>
  <si>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</si>
  <si>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</si>
  <si>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</si>
  <si>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</si>
  <si>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</si>
  <si>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</si>
  <si>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</si>
  <si>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</si>
  <si>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</si>
  <si>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</si>
  <si>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</si>
  <si>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</si>
  <si>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</si>
  <si>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</si>
  <si>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</si>
  <si>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</si>
  <si>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</si>
  <si>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</si>
  <si>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</si>
  <si>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</si>
  <si>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</si>
  <si>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</si>
  <si>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</si>
  <si>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</si>
  <si>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</si>
  <si>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</si>
  <si>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</si>
  <si>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</si>
  <si>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</si>
  <si>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</si>
  <si>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</si>
  <si>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</si>
  <si>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</si>
  <si>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</si>
  <si>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</si>
  <si>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</si>
  <si>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</si>
  <si>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</si>
  <si>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</si>
  <si>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</si>
  <si>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</si>
  <si>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</si>
  <si>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</si>
  <si>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</si>
  <si>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</si>
  <si>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</si>
  <si>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</si>
  <si>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</si>
  <si>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</si>
  <si>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</si>
  <si>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</si>
  <si>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</si>
  <si>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</si>
  <si>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</si>
  <si>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</si>
  <si>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</si>
  <si>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</si>
  <si>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</si>
  <si>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</si>
  <si>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</si>
  <si>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</si>
  <si>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</si>
  <si>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</si>
  <si>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</si>
  <si>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</si>
  <si>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</si>
  <si>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</si>
  <si>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</si>
  <si>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</si>
  <si>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</si>
  <si>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</si>
  <si>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</si>
  <si>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</si>
  <si>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</si>
  <si>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</si>
  <si>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</si>
  <si>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</si>
  <si>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</si>
  <si>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</si>
  <si>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</si>
  <si>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</si>
  <si>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</si>
  <si>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</si>
  <si>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</si>
  <si>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</si>
  <si>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</si>
  <si>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</si>
  <si>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</si>
  <si>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</si>
  <si>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</si>
  <si>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</si>
  <si>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</si>
  <si>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</si>
  <si>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</si>
  <si>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</si>
  <si>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</si>
  <si>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</si>
  <si>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</si>
  <si>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</si>
  <si>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</si>
  <si>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</si>
  <si>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</si>
  <si>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</si>
  <si>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</si>
  <si>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</si>
  <si>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</si>
  <si>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</si>
  <si>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</si>
  <si>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</si>
  <si>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</si>
  <si>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</si>
  <si>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</si>
  <si>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</si>
  <si>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</si>
  <si>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</si>
  <si>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</si>
  <si>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</si>
  <si>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</si>
  <si>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</si>
  <si>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</si>
  <si>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</si>
  <si>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</si>
  <si>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</si>
  <si>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</si>
  <si>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</si>
  <si>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</si>
  <si>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</si>
  <si>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</si>
  <si>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</si>
  <si>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</si>
  <si>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</si>
  <si>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</si>
  <si>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</si>
  <si>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</si>
  <si>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</si>
  <si>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</si>
  <si>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</si>
  <si>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</si>
  <si>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</si>
  <si>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</si>
  <si>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</si>
  <si>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</si>
  <si>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</si>
  <si>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</si>
  <si>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</si>
  <si>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</si>
  <si>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</si>
  <si>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</si>
  <si>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</si>
  <si>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</si>
  <si>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</si>
  <si>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</si>
  <si>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</si>
  <si>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</si>
  <si>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</si>
  <si>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</si>
  <si>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</si>
  <si>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</si>
  <si>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</si>
  <si>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</si>
  <si>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</si>
  <si>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</si>
  <si>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</si>
  <si>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</si>
  <si>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</si>
  <si>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</si>
  <si>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</si>
  <si>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</si>
  <si>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</si>
  <si>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</si>
  <si>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</si>
  <si>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</si>
  <si>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</si>
  <si>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</si>
  <si>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</si>
  <si>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</si>
  <si>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</si>
  <si>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</si>
  <si>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</si>
  <si>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</si>
  <si>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</si>
  <si>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</si>
  <si>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</si>
  <si>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</si>
  <si>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</si>
  <si>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</si>
  <si>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</si>
  <si>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</si>
  <si>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</si>
  <si>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</si>
  <si>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</si>
  <si>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</si>
  <si>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</si>
  <si>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</si>
  <si>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</si>
  <si>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</si>
  <si>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</si>
  <si>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</si>
  <si>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</si>
  <si>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</si>
  <si>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</si>
  <si>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</si>
  <si>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</si>
  <si>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</si>
  <si>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</si>
  <si>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</si>
  <si>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</si>
  <si>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</si>
  <si>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</si>
  <si>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</si>
  <si>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</si>
  <si>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</si>
  <si>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</si>
  <si>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</si>
  <si>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</si>
  <si>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</si>
  <si>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</si>
  <si>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</si>
  <si>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</si>
  <si>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</si>
  <si>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</si>
  <si>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</si>
  <si>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</si>
  <si>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</si>
  <si>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</si>
  <si>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</si>
  <si>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</si>
  <si>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</si>
  <si>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</si>
  <si>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</si>
  <si>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</si>
  <si>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</si>
  <si>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</si>
  <si>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</si>
  <si>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</si>
  <si>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</si>
  <si>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</si>
  <si>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</si>
  <si>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</si>
  <si>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</si>
  <si>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</si>
  <si>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</si>
  <si>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</si>
  <si>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</si>
  <si>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</si>
  <si>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</si>
  <si>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</si>
  <si>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</si>
  <si>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</si>
  <si>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</si>
  <si>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</si>
  <si>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</si>
  <si>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</si>
  <si>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</si>
  <si>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</si>
  <si>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</si>
  <si>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</si>
  <si>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</si>
  <si>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</si>
  <si>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</si>
  <si>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</si>
  <si>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</si>
  <si>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</si>
  <si>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</si>
  <si>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</si>
  <si>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</si>
  <si>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</si>
  <si>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</si>
  <si>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</si>
  <si>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</si>
  <si>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</si>
  <si>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</si>
  <si>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</si>
  <si>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</si>
  <si>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</si>
  <si>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</si>
  <si>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</si>
  <si>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</si>
  <si>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</si>
  <si>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</si>
  <si>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</si>
  <si>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</si>
  <si>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</si>
  <si>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</si>
  <si>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</si>
  <si>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</si>
  <si>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</si>
  <si>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</si>
  <si>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</si>
  <si>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</si>
  <si>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</si>
  <si>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</si>
  <si>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</si>
  <si>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</si>
  <si>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</si>
  <si>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</si>
  <si>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</si>
  <si>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</si>
  <si>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</si>
  <si>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</si>
  <si>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</si>
  <si>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</si>
  <si>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</si>
  <si>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</si>
  <si>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</si>
  <si>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</si>
  <si>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</si>
  <si>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</si>
  <si>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</si>
  <si>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</si>
  <si>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</si>
  <si>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</si>
  <si>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</si>
  <si>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</si>
  <si>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</si>
  <si>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</si>
  <si>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</si>
  <si>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</si>
  <si>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</si>
  <si>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</si>
  <si>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</si>
  <si>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</si>
  <si>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</si>
  <si>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</si>
  <si>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</si>
  <si>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</si>
  <si>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</si>
  <si>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</si>
  <si>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</si>
  <si>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</si>
  <si>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</si>
  <si>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</si>
  <si>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</si>
  <si>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</si>
  <si>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</si>
  <si>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</si>
  <si>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</si>
  <si>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</si>
  <si>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</si>
  <si>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</si>
  <si>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</si>
  <si>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</si>
  <si>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</si>
  <si>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</si>
  <si>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</si>
  <si>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</si>
  <si>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</si>
  <si>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</si>
  <si>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</si>
  <si>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</si>
  <si>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</si>
  <si>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</si>
  <si>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</si>
  <si>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</si>
  <si>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</si>
  <si>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</si>
  <si>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</si>
  <si>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</si>
  <si>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</si>
  <si>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</si>
  <si>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</si>
  <si>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</si>
  <si>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</si>
  <si>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</si>
  <si>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</si>
  <si>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</si>
  <si>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</si>
  <si>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</si>
  <si>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</si>
  <si>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</si>
  <si>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</si>
  <si>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</si>
  <si>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</si>
  <si>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</si>
  <si>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</si>
  <si>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</si>
  <si>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</si>
  <si>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</si>
  <si>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</si>
  <si>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</si>
  <si>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</si>
  <si>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</si>
  <si>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</si>
  <si>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</si>
  <si>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</si>
  <si>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</si>
  <si>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</si>
  <si>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</si>
  <si>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</si>
  <si>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</si>
  <si>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</si>
  <si>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</si>
  <si>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</si>
  <si>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</si>
  <si>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</si>
  <si>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</si>
  <si>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</si>
  <si>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</si>
  <si>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</si>
  <si>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</si>
  <si>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</si>
  <si>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</si>
  <si>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</si>
  <si>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</si>
  <si>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</si>
  <si>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</si>
  <si>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</si>
  <si>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</si>
  <si>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</si>
  <si>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</si>
  <si>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</si>
  <si>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</si>
  <si>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</si>
  <si>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</si>
  <si>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</si>
  <si>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</si>
  <si>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</si>
  <si>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</si>
  <si>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</si>
  <si>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</si>
  <si>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</si>
  <si>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</si>
  <si>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</si>
  <si>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</si>
  <si>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</si>
  <si>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</si>
  <si>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</si>
  <si>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</si>
  <si>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</si>
  <si>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</si>
  <si>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</si>
  <si>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</si>
  <si>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</si>
  <si>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</si>
  <si>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</si>
  <si>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</si>
  <si>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</si>
  <si>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</si>
  <si>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</si>
  <si>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</si>
  <si>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</si>
  <si>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</si>
  <si>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</si>
  <si>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</si>
  <si>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</si>
  <si>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</si>
  <si>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</si>
  <si>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</si>
  <si>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</si>
  <si>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</si>
  <si>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</si>
  <si>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</si>
  <si>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</si>
  <si>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</si>
  <si>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</si>
  <si>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</si>
  <si>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</si>
  <si>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</si>
  <si>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</si>
  <si>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</si>
  <si>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</si>
  <si>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</si>
  <si>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</si>
  <si>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</si>
  <si>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</si>
  <si>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</si>
  <si>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</si>
  <si>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</si>
  <si>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</si>
  <si>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</si>
  <si>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</si>
  <si>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</si>
  <si>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</si>
  <si>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</si>
  <si>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</si>
  <si>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</si>
  <si>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</si>
  <si>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</si>
  <si>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</si>
  <si>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</si>
  <si>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</si>
  <si>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</si>
  <si>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</si>
  <si>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</si>
  <si>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</si>
  <si>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</si>
  <si>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</si>
  <si>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</si>
  <si>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</si>
  <si>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</si>
  <si>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</si>
  <si>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</si>
  <si>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</si>
  <si>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</si>
  <si>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</si>
  <si>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</si>
  <si>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</si>
  <si>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</si>
  <si>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</si>
  <si>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</si>
  <si>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</si>
  <si>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</si>
  <si>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</si>
  <si>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</si>
  <si>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</si>
  <si>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</si>
  <si>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</si>
  <si>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</si>
  <si>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</si>
  <si>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</si>
  <si>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</si>
  <si>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</si>
  <si>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</si>
  <si>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</si>
  <si>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</si>
  <si>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</si>
  <si>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</si>
  <si>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</si>
  <si>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</si>
  <si>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</si>
  <si>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</si>
  <si>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</si>
  <si>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</si>
  <si>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</si>
  <si>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</si>
  <si>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</si>
  <si>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</si>
  <si>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</si>
  <si>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</si>
  <si>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</si>
  <si>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</si>
  <si>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</si>
  <si>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</si>
  <si>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</si>
  <si>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</si>
  <si>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</si>
  <si>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</si>
  <si>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</si>
  <si>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</si>
  <si>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</si>
  <si>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</si>
  <si>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</si>
  <si>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</si>
  <si>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</si>
  <si>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</si>
  <si>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</si>
  <si>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</si>
  <si>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</si>
  <si>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</si>
  <si>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</si>
  <si>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</si>
  <si>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</si>
  <si>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</si>
  <si>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</si>
  <si>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</si>
  <si>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</si>
  <si>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</si>
  <si>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</si>
  <si>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</si>
  <si>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</si>
  <si>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</si>
  <si>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</si>
  <si>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</si>
  <si>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</si>
  <si>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</si>
  <si>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</si>
  <si>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</si>
  <si>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</si>
  <si>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</si>
  <si>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</si>
  <si>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</si>
  <si>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</si>
  <si>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</si>
  <si>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</si>
  <si>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</si>
  <si>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</si>
  <si>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</si>
  <si>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</si>
  <si>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</si>
  <si>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</si>
  <si>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</si>
  <si>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</si>
  <si>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</si>
  <si>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</si>
  <si>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</si>
  <si>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</si>
  <si>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</si>
  <si>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</si>
  <si>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</si>
  <si>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</si>
  <si>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</si>
  <si>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</si>
  <si>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</si>
  <si>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</si>
  <si>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</si>
  <si>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</si>
  <si>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</si>
  <si>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</si>
  <si>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</si>
  <si>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</si>
  <si>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</si>
  <si>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</si>
  <si>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</si>
  <si>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</si>
  <si>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</si>
  <si>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</si>
  <si>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</si>
  <si>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</si>
  <si>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</si>
  <si>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</si>
  <si>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</si>
  <si>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</si>
  <si>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</si>
  <si>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</si>
  <si>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</si>
  <si>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</si>
  <si>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</si>
  <si>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</si>
  <si>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</si>
  <si>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</si>
  <si>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</si>
  <si>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</si>
  <si>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</si>
  <si>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</si>
  <si>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</si>
  <si>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</si>
  <si>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</si>
  <si>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</si>
  <si>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</si>
  <si>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</si>
  <si>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</si>
  <si>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</si>
  <si>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</si>
  <si>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</si>
  <si>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</si>
  <si>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</si>
  <si>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</si>
  <si>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</si>
  <si>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</si>
  <si>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</si>
  <si>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</si>
  <si>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</si>
  <si>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</si>
  <si>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</si>
  <si>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</si>
  <si>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</si>
  <si>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</si>
  <si>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</si>
  <si>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</si>
  <si>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</si>
  <si>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</si>
  <si>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</si>
  <si>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</si>
  <si>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</si>
  <si>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</si>
  <si>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</si>
  <si>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</si>
  <si>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</si>
  <si>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</si>
  <si>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</si>
  <si>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</si>
  <si>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</si>
  <si>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</si>
  <si>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</si>
  <si>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</si>
  <si>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</si>
  <si>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</si>
  <si>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</si>
  <si>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</si>
  <si>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</si>
  <si>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</si>
  <si>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</si>
  <si>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</si>
  <si>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</si>
  <si>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</si>
  <si>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</si>
  <si>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</si>
  <si>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</si>
  <si>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</si>
  <si>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</si>
  <si>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</si>
  <si>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</si>
  <si>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</si>
  <si>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</si>
  <si>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</si>
  <si>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</si>
  <si>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</si>
  <si>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</si>
  <si>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</si>
  <si>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</si>
  <si>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</si>
  <si>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</si>
  <si>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</si>
  <si>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</si>
  <si>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</si>
  <si>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</si>
  <si>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</si>
  <si>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</si>
  <si>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</si>
  <si>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</si>
  <si>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</si>
  <si>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</si>
  <si>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</si>
  <si>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</si>
  <si>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</si>
  <si>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</si>
  <si>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</si>
  <si>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</si>
  <si>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</si>
  <si>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</si>
  <si>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</si>
  <si>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</si>
  <si>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</si>
  <si>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</si>
  <si>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</si>
  <si>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</si>
  <si>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</si>
  <si>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</si>
  <si>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</si>
  <si>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</si>
  <si>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</si>
  <si>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</si>
  <si>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</si>
  <si>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</si>
  <si>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</si>
  <si>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</si>
  <si>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</si>
  <si>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</si>
  <si>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</si>
  <si>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</si>
  <si>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</si>
  <si>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</si>
  <si>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</si>
  <si>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</si>
  <si>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</si>
  <si>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</si>
  <si>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</si>
  <si>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</si>
  <si>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</si>
  <si>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</si>
  <si>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</si>
  <si>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</si>
  <si>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</si>
  <si>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</si>
  <si>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</si>
  <si>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</si>
  <si>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</si>
  <si>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</si>
  <si>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</si>
  <si>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</si>
  <si>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</si>
  <si>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</si>
  <si>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</si>
  <si>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</si>
  <si>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</si>
  <si>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</si>
  <si>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</si>
  <si>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</si>
  <si>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</si>
  <si>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</si>
  <si>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</si>
  <si>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</si>
  <si>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</si>
  <si>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</si>
  <si>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</si>
  <si>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</si>
  <si>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</si>
  <si>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</si>
  <si>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</si>
  <si>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</si>
  <si>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</si>
  <si>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</si>
  <si>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</si>
  <si>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</si>
  <si>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</si>
  <si>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</si>
  <si>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</si>
  <si>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</si>
  <si>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</si>
  <si>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</si>
  <si>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</si>
  <si>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</si>
  <si>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</si>
  <si>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</si>
  <si>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</si>
  <si>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</si>
  <si>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</si>
  <si>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</si>
  <si>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</si>
  <si>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</si>
  <si>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</si>
  <si>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</si>
  <si>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</si>
  <si>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</si>
  <si>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</si>
  <si>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</si>
  <si>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</si>
  <si>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</si>
  <si>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</si>
  <si>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</si>
  <si>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</si>
  <si>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</si>
  <si>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</si>
  <si>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</si>
  <si>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</si>
  <si>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</si>
  <si>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</si>
  <si>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</si>
  <si>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</si>
  <si>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</si>
  <si>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</si>
  <si>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</si>
  <si>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</si>
  <si>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</si>
  <si>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</si>
  <si>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</si>
  <si>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</si>
  <si>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</si>
  <si>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</si>
  <si>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</si>
  <si>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</si>
  <si>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</si>
  <si>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</si>
  <si>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</si>
  <si>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</si>
  <si>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</si>
  <si>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</si>
  <si>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</si>
  <si>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</si>
  <si>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</si>
  <si>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</si>
  <si>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</si>
  <si>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</si>
  <si>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</si>
  <si>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</si>
  <si>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</si>
  <si>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</si>
  <si>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</si>
  <si>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</si>
  <si>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</si>
  <si>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</si>
  <si>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</si>
  <si>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</si>
  <si>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</si>
  <si>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</si>
  <si>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</si>
  <si>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</si>
  <si>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</si>
  <si>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</si>
  <si>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</si>
  <si>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</si>
  <si>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</si>
  <si>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</si>
  <si>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</si>
  <si>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</si>
  <si>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</si>
  <si>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</si>
  <si>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</si>
  <si>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</si>
  <si>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</si>
  <si>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</si>
  <si>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</si>
  <si>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</si>
  <si>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</si>
  <si>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</si>
  <si>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</si>
  <si>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</si>
  <si>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</si>
  <si>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</si>
  <si>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</si>
  <si>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</si>
  <si>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</si>
  <si>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</si>
  <si>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</si>
  <si>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</si>
  <si>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</si>
  <si>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</si>
  <si>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</si>
  <si>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</si>
  <si>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</si>
  <si>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</si>
  <si>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</si>
  <si>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</si>
  <si>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</si>
  <si>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</si>
  <si>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</si>
  <si>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</si>
  <si>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</si>
  <si>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</si>
  <si>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</si>
  <si>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</si>
  <si>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</si>
  <si>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</si>
  <si>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</si>
  <si>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</si>
  <si>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</si>
  <si>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</si>
  <si>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</si>
  <si>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</si>
  <si>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</si>
  <si>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</si>
  <si>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</si>
  <si>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</si>
  <si>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</si>
  <si>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</si>
  <si>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</si>
  <si>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</si>
  <si>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</si>
  <si>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</si>
  <si>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</si>
  <si>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</si>
  <si>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</si>
  <si>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</si>
  <si>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</si>
  <si>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</si>
  <si>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</si>
  <si>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</si>
  <si>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</si>
  <si>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</si>
  <si>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</si>
  <si>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</si>
  <si>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</si>
  <si>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</si>
  <si>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</si>
  <si>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</si>
  <si>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</si>
  <si>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</si>
  <si>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</si>
  <si>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</si>
  <si>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</si>
  <si>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</si>
  <si>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</si>
  <si>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</si>
  <si>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</si>
  <si>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</si>
  <si>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</si>
  <si>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</si>
  <si>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</si>
  <si>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</si>
  <si>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</si>
  <si>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</si>
  <si>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</si>
  <si>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</si>
  <si>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</si>
  <si>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</si>
  <si>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</si>
  <si>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</si>
  <si>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</si>
  <si>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</si>
  <si>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</si>
  <si>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</si>
  <si>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</si>
  <si>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</si>
  <si>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</si>
  <si>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</si>
  <si>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</si>
  <si>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</si>
  <si>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</si>
  <si>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</si>
  <si>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</si>
  <si>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</si>
  <si>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</si>
  <si>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</si>
  <si>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</si>
  <si>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</si>
  <si>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</si>
  <si>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</si>
  <si>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</si>
  <si>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</si>
  <si>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</si>
  <si>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</si>
  <si>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</si>
  <si>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</si>
  <si>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</si>
  <si>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</si>
  <si>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</si>
  <si>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</si>
  <si>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</si>
  <si>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</si>
  <si>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</si>
  <si>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</si>
  <si>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</si>
  <si>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</si>
  <si>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</si>
  <si>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</si>
  <si>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</si>
  <si>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</si>
  <si>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</si>
  <si>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</si>
  <si>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</si>
  <si>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</si>
  <si>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</si>
  <si>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</si>
  <si>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</si>
  <si>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</si>
  <si>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</si>
  <si>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</si>
  <si>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</si>
  <si>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</si>
  <si>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</si>
  <si>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</si>
  <si>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</si>
  <si>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</si>
  <si>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</si>
  <si>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</si>
  <si>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</si>
  <si>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</si>
  <si>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</si>
  <si>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</si>
  <si>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</si>
  <si>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</si>
  <si>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</si>
  <si>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</si>
  <si>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</si>
  <si>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</si>
  <si>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</si>
  <si>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</si>
  <si>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</si>
  <si>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</si>
  <si>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</si>
  <si>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</si>
  <si>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</si>
  <si>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</si>
  <si>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</si>
  <si>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</si>
  <si>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</si>
  <si>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</si>
  <si>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</si>
  <si>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</si>
  <si>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</si>
  <si>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</si>
  <si>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</si>
  <si>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</si>
  <si>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</si>
  <si>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</si>
  <si>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</si>
  <si>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</si>
  <si>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</si>
  <si>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</si>
  <si>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</si>
  <si>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</si>
  <si>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</si>
  <si>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</si>
  <si>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</si>
  <si>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</si>
  <si>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</si>
  <si>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</si>
  <si>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</si>
  <si>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</si>
  <si>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</si>
  <si>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</si>
  <si>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</si>
  <si>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</si>
  <si>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</si>
  <si>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</si>
  <si>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</si>
  <si>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</si>
  <si>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</si>
  <si>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</si>
  <si>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</si>
  <si>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</si>
  <si>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</si>
  <si>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</si>
  <si>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</si>
  <si>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</si>
  <si>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</si>
  <si>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</si>
  <si>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</si>
  <si>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</si>
  <si>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</si>
  <si>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</si>
  <si>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</si>
  <si>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</si>
  <si>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</si>
  <si>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</si>
  <si>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</si>
  <si>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</si>
  <si>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</si>
  <si>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</si>
  <si>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</si>
  <si>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</si>
  <si>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</si>
  <si>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</si>
  <si>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</si>
  <si>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</si>
  <si>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</si>
  <si>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</si>
  <si>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</si>
  <si>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</si>
  <si>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</si>
  <si>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</si>
  <si>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</si>
  <si>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</si>
  <si>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</si>
  <si>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</si>
  <si>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</si>
  <si>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</si>
  <si>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</si>
  <si>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</si>
  <si>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</si>
  <si>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</si>
  <si>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</si>
  <si>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</si>
  <si>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</si>
  <si>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</si>
  <si>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</si>
  <si>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</si>
  <si>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</si>
  <si>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</si>
  <si>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</si>
  <si>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</si>
  <si>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</si>
  <si>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</si>
  <si>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</si>
  <si>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</si>
  <si>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</si>
  <si>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</si>
  <si>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</si>
  <si>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</si>
  <si>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</si>
  <si>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</si>
  <si>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</si>
  <si>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</si>
  <si>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</si>
  <si>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</si>
  <si>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</si>
  <si>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</si>
  <si>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</si>
  <si>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</si>
  <si>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</si>
  <si>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</si>
  <si>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</si>
  <si>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</si>
  <si>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</si>
  <si>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</si>
  <si>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</si>
  <si>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</si>
  <si>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</si>
  <si>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</si>
  <si>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</si>
  <si>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</si>
  <si>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</si>
  <si>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</si>
  <si>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</si>
  <si>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</si>
  <si>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</si>
  <si>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</si>
  <si>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</si>
  <si>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</si>
  <si>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</si>
  <si>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</si>
  <si>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</si>
  <si>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</si>
  <si>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</si>
  <si>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</si>
  <si>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</si>
  <si>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</si>
  <si>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</si>
  <si>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</si>
  <si>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</si>
  <si>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</si>
  <si>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</si>
  <si>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</si>
  <si>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</si>
  <si>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</si>
  <si>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</si>
  <si>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</si>
  <si>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</si>
  <si>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</si>
  <si>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</si>
  <si>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</si>
  <si>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</si>
  <si>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</si>
  <si>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</si>
  <si>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</si>
  <si>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</si>
  <si>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</si>
  <si>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</si>
  <si>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</si>
  <si>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</si>
  <si>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</si>
  <si>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</si>
  <si>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</si>
  <si>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</si>
  <si>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</si>
  <si>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</si>
  <si>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</si>
  <si>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</si>
  <si>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</si>
  <si>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</si>
  <si>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</si>
  <si>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</si>
  <si>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</si>
  <si>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</si>
  <si>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</si>
  <si>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</si>
  <si>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</si>
  <si>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</si>
  <si>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</si>
  <si>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</si>
  <si>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</si>
  <si>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</si>
  <si>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</si>
  <si>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</si>
  <si>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</si>
  <si>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</si>
  <si>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</si>
  <si>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</si>
  <si>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</si>
  <si>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</si>
  <si>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</si>
  <si>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</si>
  <si>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</si>
  <si>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</si>
  <si>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</si>
  <si>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</si>
  <si>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</si>
  <si>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</si>
  <si>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</si>
  <si>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</si>
  <si>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</si>
  <si>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</si>
  <si>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</si>
  <si>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</si>
  <si>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</si>
  <si>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</si>
  <si>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</si>
  <si>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</si>
  <si>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</si>
  <si>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</si>
  <si>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</si>
  <si>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</si>
  <si>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</si>
  <si>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</si>
  <si>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</si>
  <si>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</si>
  <si>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</si>
  <si>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</si>
  <si>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</si>
  <si>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</si>
  <si>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</si>
  <si>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</si>
  <si>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</si>
  <si>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</si>
  <si>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</si>
  <si>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</si>
  <si>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</si>
  <si>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</si>
  <si>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</si>
  <si>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</si>
  <si>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</si>
  <si>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</si>
  <si>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</si>
  <si>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</si>
  <si>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</si>
  <si>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</si>
  <si>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</si>
  <si>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</si>
  <si>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</si>
  <si>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</si>
  <si>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</si>
  <si>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</si>
  <si>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</si>
  <si>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</si>
  <si>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</si>
  <si>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</si>
  <si>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</si>
  <si>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</si>
  <si>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</si>
  <si>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</si>
  <si>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</si>
  <si>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</si>
  <si>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</si>
  <si>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</si>
  <si>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</si>
  <si>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</si>
  <si>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</si>
  <si>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</si>
  <si>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</si>
  <si>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</si>
  <si>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</si>
  <si>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</si>
  <si>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</si>
  <si>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</si>
  <si>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</si>
  <si>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</si>
  <si>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</si>
  <si>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</si>
  <si>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</si>
  <si>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</si>
  <si>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</si>
  <si>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</si>
  <si>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</si>
  <si>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</si>
  <si>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</si>
  <si>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</si>
  <si>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</si>
  <si>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</si>
  <si>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</si>
  <si>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</si>
  <si>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</si>
  <si>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</si>
  <si>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</si>
  <si>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</si>
  <si>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</si>
  <si>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</si>
  <si>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</si>
  <si>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</si>
  <si>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</si>
  <si>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</si>
  <si>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</si>
  <si>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</si>
  <si>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</si>
  <si>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</si>
  <si>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</si>
  <si>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</si>
  <si>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</si>
  <si>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</si>
  <si>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</si>
  <si>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</si>
  <si>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</si>
  <si>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</si>
  <si>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</si>
  <si>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</si>
  <si>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</si>
  <si>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</si>
  <si>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</si>
  <si>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</si>
  <si>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</si>
  <si>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</si>
  <si>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</si>
  <si>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</si>
  <si>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</si>
  <si>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</si>
  <si>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</si>
  <si>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</si>
  <si>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</si>
  <si>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</si>
  <si>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</si>
  <si>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</si>
  <si>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</si>
  <si>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</si>
  <si>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</si>
  <si>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</si>
  <si>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</si>
  <si>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</si>
  <si>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</si>
  <si>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</si>
  <si>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</si>
  <si>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</si>
  <si>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</si>
  <si>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</si>
  <si>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</si>
  <si>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</si>
  <si>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</si>
  <si>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</si>
  <si>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</si>
  <si>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</si>
  <si>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</si>
  <si>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</si>
  <si>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</si>
  <si>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</si>
  <si>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</si>
  <si>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</si>
  <si>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</si>
  <si>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</si>
  <si>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</si>
  <si>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</si>
  <si>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</si>
  <si>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</si>
  <si>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</si>
  <si>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</si>
  <si>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</si>
  <si>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</si>
  <si>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</si>
  <si>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</si>
  <si>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</si>
  <si>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</si>
  <si>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</si>
  <si>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</si>
  <si>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</si>
  <si>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</si>
  <si>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</si>
  <si>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</si>
  <si>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</si>
  <si>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</si>
  <si>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</si>
  <si>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</si>
  <si>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</si>
  <si>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</si>
  <si>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</si>
  <si>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</si>
  <si>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</si>
  <si>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</si>
  <si>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</si>
  <si>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</si>
  <si>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</si>
  <si>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</si>
  <si>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</si>
  <si>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</si>
  <si>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</si>
  <si>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</si>
  <si>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</si>
  <si>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</si>
  <si>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</si>
  <si>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</si>
  <si>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</si>
  <si>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</si>
  <si>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</si>
  <si>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</si>
  <si>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</si>
  <si>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</si>
  <si>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</si>
  <si>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</si>
  <si>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</si>
  <si>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</si>
  <si>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</si>
  <si>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</si>
  <si>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</si>
  <si>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</si>
  <si>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</si>
  <si>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</si>
  <si>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</si>
  <si>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</si>
  <si>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</si>
  <si>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</si>
  <si>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</si>
  <si>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</si>
  <si>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</si>
  <si>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</si>
  <si>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</si>
  <si>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</si>
  <si>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</si>
  <si>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</si>
  <si>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</si>
  <si>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</si>
  <si>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</si>
  <si>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</si>
  <si>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</si>
  <si>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</si>
  <si>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</si>
  <si>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</si>
  <si>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</si>
  <si>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</si>
  <si>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</si>
  <si>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</si>
  <si>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</si>
  <si>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</si>
  <si>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</si>
  <si>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</si>
  <si>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</si>
  <si>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</si>
  <si>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</si>
  <si>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</si>
  <si>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</si>
  <si>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</si>
  <si>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</si>
  <si>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</si>
  <si>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</si>
  <si>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</si>
  <si>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</si>
  <si>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</si>
  <si>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</si>
  <si>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</si>
  <si>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</si>
  <si>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</si>
  <si>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</si>
  <si>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</si>
  <si>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</si>
  <si>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</si>
  <si>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</si>
  <si>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</si>
  <si>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</si>
  <si>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</si>
  <si>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</si>
  <si>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</si>
  <si>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</si>
  <si>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</si>
  <si>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</si>
  <si>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</si>
  <si>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</si>
  <si>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</si>
  <si>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</si>
  <si>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</si>
  <si>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</si>
  <si>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</si>
  <si>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</si>
  <si>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</si>
  <si>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</si>
  <si>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</si>
  <si>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</si>
  <si>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</si>
  <si>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</si>
  <si>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</si>
  <si>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</si>
  <si>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</si>
  <si>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</si>
  <si>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</si>
  <si>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</si>
  <si>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</si>
  <si>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</si>
  <si>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</si>
  <si>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</si>
  <si>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</si>
  <si>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</si>
  <si>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</si>
  <si>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</si>
  <si>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</si>
  <si>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</si>
  <si>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</si>
  <si>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</si>
  <si>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</si>
  <si>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</si>
  <si>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</si>
  <si>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</si>
  <si>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</si>
  <si>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</si>
  <si>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</si>
  <si>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</si>
  <si>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</si>
  <si>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</si>
  <si>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</si>
  <si>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</si>
  <si>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</si>
  <si>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</si>
  <si>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</si>
  <si>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</si>
  <si>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</si>
  <si>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</si>
  <si>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</si>
  <si>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</si>
  <si>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</si>
  <si>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</si>
  <si>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</si>
  <si>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</si>
  <si>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</si>
  <si>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</si>
  <si>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</si>
  <si>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</si>
  <si>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</si>
  <si>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</si>
  <si>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</si>
  <si>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</si>
  <si>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</si>
  <si>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</si>
  <si>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</si>
  <si>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</si>
  <si>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</si>
  <si>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</si>
  <si>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</si>
  <si>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</si>
  <si>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</si>
  <si>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</si>
  <si>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</si>
  <si>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</si>
  <si>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</si>
  <si>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</si>
  <si>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</si>
  <si>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</si>
  <si>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</si>
  <si>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</si>
  <si>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</si>
  <si>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</si>
  <si>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</si>
  <si>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</si>
  <si>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</si>
  <si>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</si>
  <si>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</si>
  <si>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</si>
  <si>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</si>
  <si>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</si>
  <si>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</si>
  <si>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</si>
  <si>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</si>
  <si>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</si>
  <si>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</si>
  <si>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</si>
  <si>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</si>
  <si>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</si>
  <si>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</si>
  <si>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</si>
  <si>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</si>
  <si>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</si>
  <si>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</si>
  <si>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</si>
  <si>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</si>
  <si>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</si>
  <si>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</si>
  <si>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</si>
  <si>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</si>
  <si>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</si>
  <si>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</si>
  <si>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</si>
  <si>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</si>
  <si>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</si>
  <si>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</si>
  <si>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</si>
  <si>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</si>
  <si>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</si>
  <si>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</si>
  <si>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</si>
  <si>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</si>
  <si>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</si>
  <si>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</si>
  <si>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</si>
  <si>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</si>
  <si>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</si>
  <si>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</si>
  <si>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</si>
  <si>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</si>
  <si>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</si>
  <si>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</si>
  <si>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</si>
  <si>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</si>
  <si>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</si>
  <si>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</si>
  <si>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</si>
  <si>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</si>
  <si>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</si>
  <si>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</si>
  <si>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</si>
  <si>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</si>
  <si>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</si>
  <si>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</si>
  <si>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</si>
  <si>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</si>
  <si>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</si>
  <si>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</si>
  <si>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</si>
  <si>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</si>
  <si>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</si>
  <si>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</si>
  <si>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</si>
  <si>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</si>
  <si>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</si>
  <si>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</si>
  <si>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</si>
  <si>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</si>
  <si>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</si>
  <si>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</si>
  <si>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</si>
  <si>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</si>
  <si>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</si>
  <si>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</si>
  <si>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</si>
  <si>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</si>
  <si>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</si>
  <si>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</si>
  <si>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</si>
  <si>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</si>
  <si>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</si>
  <si>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</si>
  <si>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</si>
  <si>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</si>
  <si>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</si>
  <si>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</si>
  <si>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</si>
  <si>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</si>
  <si>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</si>
  <si>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</si>
  <si>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</si>
  <si>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</si>
  <si>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</si>
  <si>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</si>
  <si>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</si>
  <si>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</si>
  <si>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</si>
  <si>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</si>
  <si>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</si>
  <si>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</si>
  <si>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</si>
  <si>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</si>
  <si>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</si>
  <si>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</si>
  <si>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</si>
  <si>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</si>
  <si>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</si>
  <si>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</si>
  <si>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</si>
  <si>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</si>
  <si>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</si>
  <si>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</si>
  <si>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</si>
  <si>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</si>
  <si>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</si>
  <si>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</si>
  <si>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</si>
  <si>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</si>
  <si>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</si>
  <si>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</si>
  <si>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</si>
  <si>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</si>
  <si>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</si>
  <si>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</si>
  <si>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</si>
  <si>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</si>
  <si>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</si>
  <si>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</si>
  <si>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</si>
  <si>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</si>
  <si>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</si>
  <si>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</si>
  <si>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</si>
  <si>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</si>
  <si>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</si>
  <si>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</si>
  <si>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</si>
  <si>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</si>
  <si>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</si>
  <si>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</si>
  <si>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</si>
  <si>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</si>
  <si>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</si>
  <si>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</si>
  <si>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</si>
  <si>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</si>
  <si>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</si>
  <si>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</si>
  <si>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</si>
  <si>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</si>
  <si>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</si>
  <si>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</si>
  <si>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</si>
  <si>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</si>
  <si>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</si>
  <si>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</si>
  <si>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</si>
  <si>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</si>
  <si>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</si>
  <si>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</si>
  <si>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</si>
  <si>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</si>
  <si>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</si>
  <si>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</si>
  <si>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</si>
  <si>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</si>
  <si>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</si>
  <si>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</si>
  <si>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</si>
  <si>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</si>
  <si>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</si>
  <si>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</si>
  <si>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</si>
  <si>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</si>
  <si>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</si>
  <si>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</si>
  <si>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</si>
  <si>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</si>
  <si>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</si>
  <si>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</si>
  <si>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</si>
  <si>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</si>
  <si>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</si>
  <si>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</si>
  <si>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</si>
  <si>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</si>
  <si>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</si>
  <si>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</si>
  <si>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</si>
  <si>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</si>
  <si>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</si>
  <si>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</si>
  <si>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</si>
  <si>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</si>
  <si>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</si>
  <si>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</si>
  <si>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</si>
  <si>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</si>
  <si>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</si>
  <si>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</si>
  <si>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</si>
  <si>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</si>
  <si>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</si>
  <si>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</si>
  <si>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</si>
  <si>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</si>
  <si>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</si>
  <si>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</si>
  <si>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</si>
  <si>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</si>
  <si>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</si>
  <si>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</si>
  <si>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</si>
  <si>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</si>
  <si>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</si>
  <si>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</si>
  <si>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</si>
  <si>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</si>
  <si>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</si>
  <si>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</si>
  <si>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</si>
  <si>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</si>
  <si>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</si>
  <si>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</si>
  <si>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</si>
  <si>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</si>
  <si>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</si>
  <si>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</si>
  <si>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</si>
  <si>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</si>
  <si>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</si>
  <si>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</si>
  <si>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</si>
  <si>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</si>
  <si>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</si>
  <si>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</si>
  <si>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</si>
  <si>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</si>
  <si>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</si>
  <si>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</si>
  <si>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</si>
  <si>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</si>
  <si>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</si>
  <si>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</si>
  <si>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</si>
  <si>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</si>
  <si>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</si>
  <si>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</si>
  <si>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</si>
  <si>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</si>
  <si>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</si>
  <si>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</si>
  <si>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</si>
  <si>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</si>
  <si>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</si>
  <si>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</si>
  <si>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</si>
  <si>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</si>
  <si>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</si>
  <si>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</si>
  <si>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</si>
  <si>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</si>
  <si>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</si>
  <si>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</si>
  <si>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</si>
  <si>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</si>
  <si>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</si>
  <si>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</si>
  <si>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</si>
  <si>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</si>
  <si>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</si>
  <si>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</si>
  <si>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</si>
  <si>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</si>
  <si>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</si>
  <si>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</si>
  <si>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</si>
  <si>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</si>
  <si>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</si>
  <si>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</si>
  <si>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</si>
  <si>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</si>
  <si>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</si>
  <si>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</si>
  <si>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</si>
  <si>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</si>
  <si>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</si>
  <si>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</si>
  <si>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</si>
  <si>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</si>
  <si>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</si>
  <si>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</si>
  <si>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</si>
  <si>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</si>
  <si>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</si>
  <si>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</si>
  <si>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</si>
  <si>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</si>
  <si>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</si>
  <si>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</si>
  <si>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</si>
  <si>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</si>
  <si>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</si>
  <si>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</si>
  <si>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</si>
  <si>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</si>
  <si>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</si>
  <si>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</si>
  <si>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</si>
  <si>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</si>
  <si>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</si>
  <si>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</si>
  <si>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</si>
  <si>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</si>
  <si>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</si>
  <si>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</si>
  <si>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</si>
  <si>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</si>
  <si>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</si>
  <si>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</si>
  <si>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</si>
  <si>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</si>
  <si>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</si>
  <si>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</si>
  <si>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</si>
  <si>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</si>
  <si>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</si>
  <si>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</si>
  <si>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</si>
  <si>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</si>
  <si>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</si>
  <si>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</si>
  <si>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</si>
  <si>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</si>
  <si>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</si>
  <si>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</si>
  <si>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</si>
  <si>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</si>
  <si>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</si>
  <si>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</si>
  <si>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</si>
  <si>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</si>
  <si>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</si>
  <si>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</si>
  <si>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</si>
  <si>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</si>
  <si>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</si>
  <si>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</si>
  <si>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</si>
  <si>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</si>
  <si>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</si>
  <si>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</si>
  <si>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</si>
  <si>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</si>
  <si>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</si>
  <si>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</si>
  <si>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</si>
  <si>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</si>
  <si>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</si>
  <si>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</si>
  <si>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</si>
  <si>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</si>
  <si>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</si>
  <si>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</si>
  <si>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</si>
  <si>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</si>
  <si>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</si>
  <si>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</si>
  <si>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</si>
  <si>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</si>
  <si>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</si>
  <si>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</si>
  <si>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</si>
  <si>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</si>
  <si>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</si>
  <si>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</si>
  <si>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</si>
  <si>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</si>
  <si>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</si>
  <si>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</si>
  <si>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</si>
  <si>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</si>
  <si>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</si>
  <si>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</si>
  <si>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</si>
  <si>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</si>
  <si>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</si>
  <si>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</si>
  <si>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</si>
  <si>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</si>
  <si>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</si>
  <si>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</si>
  <si>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</si>
  <si>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</si>
  <si>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</si>
  <si>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</si>
  <si>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</si>
  <si>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</si>
  <si>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</si>
  <si>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</si>
  <si>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</si>
  <si>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</si>
  <si>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</si>
  <si>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</si>
  <si>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</si>
  <si>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</si>
  <si>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</si>
  <si>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</si>
  <si>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</si>
  <si>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</si>
  <si>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</si>
  <si>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</si>
  <si>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</si>
  <si>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</si>
  <si>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</si>
  <si>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</si>
  <si>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</si>
  <si>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</si>
  <si>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</si>
  <si>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</si>
  <si>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</si>
  <si>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</si>
  <si>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</si>
  <si>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</si>
  <si>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</si>
  <si>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</si>
  <si>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</si>
  <si>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</si>
  <si>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</si>
  <si>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</si>
  <si>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</si>
  <si>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</si>
  <si>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</si>
  <si>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</si>
  <si>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</si>
  <si>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</si>
  <si>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</si>
  <si>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</si>
  <si>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</si>
  <si>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</si>
  <si>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</si>
  <si>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</si>
  <si>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</si>
  <si>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</si>
  <si>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</si>
  <si>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</si>
  <si>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</si>
  <si>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</si>
  <si>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</si>
  <si>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</si>
  <si>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</si>
  <si>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</si>
  <si>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</si>
  <si>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</si>
  <si>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</si>
  <si>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</si>
  <si>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</si>
  <si>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</si>
  <si>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</si>
  <si>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</si>
  <si>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</si>
  <si>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</si>
  <si>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</si>
  <si>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</si>
  <si>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</si>
  <si>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</si>
  <si>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</si>
  <si>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</si>
  <si>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</si>
  <si>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</si>
  <si>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</si>
  <si>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</si>
  <si>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</si>
  <si>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</si>
  <si>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</si>
  <si>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</si>
  <si>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</si>
  <si>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</si>
  <si>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</si>
  <si>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</si>
  <si>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</si>
  <si>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</si>
  <si>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</si>
  <si>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</si>
  <si>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</si>
  <si>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</si>
  <si>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</si>
  <si>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</si>
  <si>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</si>
  <si>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</si>
  <si>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</si>
  <si>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</si>
  <si>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</si>
  <si>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</si>
  <si>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</si>
  <si>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</si>
  <si>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</si>
  <si>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</si>
  <si>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</si>
  <si>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</si>
  <si>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</si>
  <si>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</si>
  <si>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</si>
  <si>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</si>
  <si>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</si>
  <si>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</si>
  <si>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</si>
  <si>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</si>
  <si>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</si>
  <si>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</si>
  <si>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</si>
  <si>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</si>
  <si>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</si>
  <si>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</si>
  <si>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</si>
  <si>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</si>
  <si>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</si>
  <si>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</si>
  <si>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</si>
  <si>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</si>
  <si>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</si>
  <si>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</si>
  <si>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</si>
  <si>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</si>
  <si>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</si>
  <si>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</si>
  <si>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</si>
  <si>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</si>
  <si>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</si>
  <si>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</si>
  <si>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</si>
  <si>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</si>
  <si>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</si>
  <si>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</si>
  <si>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</si>
  <si>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</si>
  <si>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</si>
  <si>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</si>
  <si>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</si>
  <si>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</si>
  <si>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</si>
  <si>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</si>
  <si>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</si>
  <si>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</si>
  <si>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</si>
  <si>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</si>
  <si>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</si>
  <si>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</si>
  <si>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</si>
  <si>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</si>
  <si>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</si>
  <si>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</si>
  <si>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</si>
  <si>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</si>
  <si>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</si>
  <si>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</si>
  <si>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</si>
  <si>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</si>
  <si>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</si>
  <si>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</si>
  <si>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</si>
  <si>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</si>
  <si>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</si>
  <si>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</si>
  <si>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</si>
  <si>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</si>
  <si>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</si>
  <si>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</si>
  <si>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</si>
  <si>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</si>
  <si>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</si>
  <si>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</si>
  <si>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</si>
  <si>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</si>
  <si>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</si>
  <si>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</si>
  <si>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</si>
  <si>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</si>
  <si>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</si>
  <si>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</si>
  <si>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</si>
  <si>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</si>
  <si>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</si>
  <si>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</si>
  <si>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</si>
  <si>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</si>
  <si>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</si>
  <si>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</si>
  <si>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</si>
  <si>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</si>
  <si>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</si>
  <si>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</si>
  <si>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</si>
  <si>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</si>
  <si>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</si>
  <si>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</si>
  <si>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</si>
  <si>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</si>
  <si>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</si>
  <si>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</si>
  <si>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</si>
  <si>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</si>
  <si>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</si>
  <si>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</si>
  <si>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</si>
  <si>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</si>
  <si>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</si>
  <si>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</si>
  <si>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</si>
  <si>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</si>
  <si>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</si>
  <si>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</si>
  <si>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</si>
  <si>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</si>
  <si>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</si>
  <si>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</si>
  <si>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</si>
  <si>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</si>
  <si>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</si>
  <si>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</si>
  <si>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</si>
  <si>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</si>
  <si>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</si>
  <si>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</si>
  <si>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</si>
  <si>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</si>
  <si>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</si>
  <si>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</si>
  <si>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</si>
  <si>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</si>
  <si>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</si>
  <si>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</si>
  <si>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</si>
  <si>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</si>
  <si>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</si>
  <si>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</si>
  <si>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</si>
  <si>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</si>
  <si>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</si>
  <si>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</si>
  <si>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</si>
  <si>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</si>
  <si>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</si>
  <si>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</si>
  <si>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</si>
  <si>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</si>
  <si>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</si>
  <si>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</si>
  <si>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</si>
  <si>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</si>
  <si>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</si>
  <si>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</si>
  <si>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</si>
  <si>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</si>
  <si>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</si>
  <si>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</si>
  <si>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</si>
  <si>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</si>
  <si>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</si>
  <si>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</si>
  <si>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</si>
  <si>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</si>
  <si>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</si>
  <si>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</si>
  <si>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</si>
  <si>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</si>
  <si>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</si>
  <si>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</si>
  <si>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</si>
  <si>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</si>
  <si>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</si>
  <si>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</si>
  <si>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</si>
  <si>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</si>
  <si>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</si>
  <si>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</si>
  <si>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</si>
  <si>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</si>
  <si>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</si>
  <si>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</si>
  <si>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</si>
  <si>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</si>
  <si>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</si>
  <si>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</si>
  <si>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</si>
  <si>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</si>
  <si>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</si>
  <si>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</si>
  <si>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</si>
  <si>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</si>
  <si>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</si>
  <si>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</si>
  <si>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</si>
  <si>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</si>
  <si>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</si>
  <si>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</si>
  <si>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</si>
  <si>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</si>
  <si>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</si>
  <si>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</si>
  <si>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</si>
  <si>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</si>
  <si>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</si>
  <si>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</si>
  <si>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</si>
  <si>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</si>
  <si>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</si>
  <si>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</si>
  <si>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</si>
  <si>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</si>
  <si>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</si>
  <si>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</si>
  <si>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</si>
  <si>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</si>
  <si>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</si>
  <si>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</si>
  <si>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</si>
  <si>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</si>
  <si>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</si>
  <si>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</si>
  <si>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</si>
  <si>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</si>
  <si>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</si>
  <si>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</si>
  <si>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</si>
  <si>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</si>
  <si>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</si>
  <si>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</si>
  <si>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</si>
  <si>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</si>
  <si>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</si>
  <si>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</si>
  <si>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</si>
  <si>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</si>
  <si>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</si>
  <si>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</si>
  <si>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</si>
  <si>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</si>
  <si>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</si>
  <si>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</si>
  <si>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</si>
  <si>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</si>
  <si>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</si>
  <si>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</si>
  <si>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</si>
  <si>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</si>
  <si>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</si>
  <si>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</si>
  <si>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</si>
  <si>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</si>
  <si>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</si>
  <si>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</si>
  <si>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</si>
  <si>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</si>
  <si>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</si>
  <si>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</si>
  <si>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</si>
  <si>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</si>
  <si>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</si>
  <si>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</si>
  <si>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</si>
  <si>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</si>
  <si>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</si>
  <si>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</si>
  <si>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</si>
  <si>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</si>
  <si>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</si>
  <si>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</si>
  <si>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</si>
  <si>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</si>
  <si>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</si>
  <si>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</si>
  <si>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</si>
  <si>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</si>
  <si>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</si>
  <si>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</si>
  <si>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</si>
  <si>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</si>
  <si>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</si>
  <si>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</si>
  <si>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</si>
  <si>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</si>
  <si>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</si>
  <si>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</si>
  <si>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</si>
  <si>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</si>
  <si>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</si>
  <si>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</si>
  <si>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</si>
  <si>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</si>
  <si>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</si>
  <si>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</si>
  <si>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</si>
  <si>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</si>
  <si>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</si>
  <si>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</si>
  <si>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</si>
  <si>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</si>
  <si>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</si>
  <si>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</si>
  <si>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</si>
  <si>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</si>
  <si>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</si>
  <si>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</si>
  <si>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</si>
  <si>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</si>
  <si>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</si>
  <si>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</si>
  <si>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</si>
  <si>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</si>
  <si>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</si>
  <si>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</si>
  <si>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</si>
  <si>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</si>
  <si>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</si>
  <si>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</si>
  <si>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</si>
  <si>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</si>
  <si>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</si>
  <si>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</si>
  <si>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</si>
  <si>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</si>
  <si>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</si>
  <si>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</si>
  <si>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</si>
  <si>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</si>
  <si>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</si>
  <si>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</si>
  <si>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</si>
  <si>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</si>
  <si>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</si>
  <si>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</si>
  <si>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</si>
  <si>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</si>
  <si>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</si>
  <si>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</si>
  <si>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</si>
  <si>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</si>
  <si>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</si>
  <si>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</si>
  <si>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</si>
  <si>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</si>
  <si>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</si>
  <si>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</si>
  <si>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</si>
  <si>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</si>
  <si>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</si>
  <si>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</si>
  <si>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</si>
  <si>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</si>
  <si>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</si>
  <si>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</si>
  <si>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</si>
  <si>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</si>
  <si>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</si>
  <si>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</si>
  <si>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</si>
  <si>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</si>
  <si>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</si>
  <si>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</si>
  <si>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</si>
  <si>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</si>
  <si>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</si>
  <si>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</si>
  <si>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</si>
  <si>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</si>
  <si>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</si>
  <si>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</si>
  <si>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</si>
  <si>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</si>
  <si>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</si>
  <si>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</si>
  <si>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</si>
  <si>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</si>
  <si>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</si>
  <si>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</si>
  <si>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</si>
  <si>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</si>
  <si>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</si>
  <si>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</si>
  <si>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</si>
  <si>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</si>
  <si>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</si>
  <si>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</si>
  <si>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</si>
  <si>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</si>
  <si>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</si>
  <si>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</si>
  <si>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</si>
  <si>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</si>
  <si>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</si>
  <si>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</si>
  <si>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</si>
  <si>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</si>
  <si>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</si>
  <si>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</si>
  <si>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</si>
  <si>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</si>
  <si>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</si>
  <si>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</si>
  <si>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</si>
  <si>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</si>
  <si>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</si>
  <si>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</si>
  <si>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</si>
  <si>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</si>
  <si>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</si>
  <si>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</si>
  <si>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</si>
  <si>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</si>
  <si>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</si>
  <si>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</si>
  <si>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</si>
  <si>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</si>
  <si>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</si>
  <si>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</si>
  <si>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</si>
  <si>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</si>
  <si>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</si>
  <si>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</si>
  <si>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</si>
  <si>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</si>
  <si>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</si>
  <si>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</si>
  <si>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</si>
  <si>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</si>
  <si>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</si>
  <si>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</si>
  <si>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</si>
  <si>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</si>
  <si>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</si>
  <si>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</si>
  <si>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</si>
  <si>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</si>
  <si>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</si>
  <si>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</si>
  <si>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</si>
  <si>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</si>
  <si>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</si>
  <si>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</si>
  <si>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</si>
  <si>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</si>
  <si>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</si>
  <si>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</si>
  <si>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</si>
  <si>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</si>
  <si>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</si>
  <si>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</si>
  <si>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</si>
  <si>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</si>
  <si>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</si>
  <si>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</si>
  <si>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</si>
  <si>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</si>
  <si>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</si>
  <si>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</si>
  <si>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</si>
  <si>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</si>
  <si>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</si>
  <si>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</si>
  <si>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</si>
  <si>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</si>
  <si>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</si>
  <si>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</si>
  <si>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</si>
  <si>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</si>
  <si>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</si>
  <si>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</si>
  <si>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</si>
  <si>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</si>
  <si>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</si>
  <si>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</si>
  <si>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</si>
  <si>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</si>
  <si>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</si>
  <si>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</si>
  <si>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</si>
  <si>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</si>
  <si>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</si>
  <si>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</si>
  <si>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</si>
  <si>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</si>
  <si>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</si>
  <si>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</si>
  <si>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</si>
  <si>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</si>
  <si>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</si>
  <si>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</si>
  <si>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</si>
  <si>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</si>
  <si>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</si>
  <si>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</si>
  <si>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</si>
  <si>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</si>
  <si>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</si>
  <si>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</si>
  <si>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</si>
  <si>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</si>
  <si>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</si>
  <si>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</si>
  <si>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</si>
  <si>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</si>
  <si>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</si>
  <si>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</si>
  <si>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</si>
  <si>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</si>
  <si>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</si>
  <si>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</si>
  <si>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</si>
  <si>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</si>
  <si>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</si>
  <si>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</si>
  <si>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</si>
  <si>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</si>
  <si>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</si>
  <si>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</si>
  <si>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</si>
  <si>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</si>
  <si>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</si>
  <si>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</si>
  <si>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</si>
  <si>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</si>
  <si>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</si>
  <si>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</si>
  <si>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</si>
  <si>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</si>
  <si>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</si>
  <si>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</si>
  <si>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</si>
  <si>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</si>
  <si>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</si>
  <si>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</si>
  <si>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</si>
  <si>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</si>
  <si>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</si>
  <si>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</si>
  <si>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</si>
  <si>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</si>
  <si>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</si>
  <si>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</si>
  <si>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</si>
  <si>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</si>
  <si>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</si>
  <si>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</si>
  <si>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</si>
  <si>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</si>
  <si>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</si>
  <si>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</si>
  <si>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</si>
  <si>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</si>
  <si>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</si>
  <si>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</si>
  <si>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</si>
  <si>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</si>
  <si>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</si>
  <si>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</si>
  <si>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</si>
  <si>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</si>
  <si>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</si>
  <si>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</si>
  <si>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</si>
  <si>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</si>
  <si>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</si>
  <si>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</si>
  <si>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</si>
  <si>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</si>
  <si>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</si>
  <si>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</si>
  <si>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</si>
  <si>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</si>
  <si>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</si>
  <si>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</si>
  <si>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</si>
  <si>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</si>
  <si>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</si>
  <si>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</si>
  <si>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</si>
  <si>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</si>
  <si>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</si>
  <si>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</si>
  <si>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</si>
  <si>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</si>
  <si>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</si>
  <si>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</si>
  <si>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</si>
  <si>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</si>
  <si>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</si>
  <si>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</si>
  <si>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</si>
  <si>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</si>
  <si>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</si>
  <si>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</si>
  <si>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</si>
  <si>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</si>
  <si>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</si>
  <si>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</si>
  <si>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</si>
  <si>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</si>
  <si>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</si>
  <si>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</si>
  <si>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</si>
  <si>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</si>
  <si>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</si>
  <si>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</si>
  <si>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</si>
  <si>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</si>
  <si>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</si>
  <si>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</si>
  <si>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</si>
  <si>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</si>
  <si>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</si>
  <si>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</si>
  <si>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</si>
  <si>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</si>
  <si>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</si>
  <si>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</si>
  <si>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</si>
  <si>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</si>
  <si>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</si>
  <si>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</si>
  <si>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</si>
  <si>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</si>
  <si>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</si>
  <si>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</si>
  <si>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</si>
  <si>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</si>
  <si>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</si>
  <si>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</si>
  <si>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</si>
  <si>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</si>
  <si>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</si>
  <si>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</si>
  <si>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</si>
  <si>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</si>
  <si>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</si>
  <si>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</si>
  <si>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</si>
  <si>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</si>
  <si>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</si>
  <si>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</si>
  <si>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</si>
  <si>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</si>
  <si>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</si>
  <si>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</si>
  <si>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</si>
  <si>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</si>
  <si>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</si>
  <si>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</si>
  <si>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</si>
  <si>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</si>
  <si>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</si>
  <si>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</si>
  <si>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</si>
  <si>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</si>
  <si>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</si>
  <si>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</si>
  <si>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</si>
  <si>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</si>
  <si>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</si>
  <si>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</si>
  <si>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</si>
  <si>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</si>
  <si>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</si>
  <si>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</si>
  <si>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</si>
  <si>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</si>
  <si>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</si>
  <si>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</si>
  <si>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</si>
  <si>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</si>
  <si>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</si>
  <si>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</si>
  <si>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</si>
  <si>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</si>
  <si>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</si>
  <si>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</si>
  <si>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</si>
  <si>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</si>
  <si>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</si>
  <si>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</si>
  <si>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</si>
  <si>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</si>
  <si>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</si>
  <si>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</si>
  <si>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</si>
  <si>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</si>
  <si>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</si>
  <si>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</si>
  <si>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</si>
  <si>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</si>
  <si>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</si>
  <si>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</si>
  <si>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</si>
  <si>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</si>
  <si>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</si>
  <si>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</si>
  <si>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</si>
  <si>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</si>
  <si>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</si>
  <si>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</si>
  <si>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</si>
  <si>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</si>
  <si>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</si>
  <si>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</si>
  <si>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</si>
  <si>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</si>
  <si>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</si>
  <si>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</si>
  <si>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</si>
  <si>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</si>
  <si>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</si>
  <si>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</si>
  <si>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</si>
  <si>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</si>
  <si>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</si>
  <si>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</si>
  <si>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</si>
  <si>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</si>
  <si>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</si>
  <si>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</si>
  <si>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</si>
  <si>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</si>
  <si>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</si>
  <si>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</si>
  <si>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</si>
  <si>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</si>
  <si>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</si>
  <si>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</si>
  <si>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</si>
  <si>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</si>
  <si>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</si>
  <si>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</si>
  <si>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</si>
  <si>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</si>
  <si>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</si>
  <si>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</si>
  <si>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</si>
  <si>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</si>
  <si>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</si>
  <si>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</si>
  <si>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</si>
  <si>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</si>
  <si>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</si>
  <si>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</si>
  <si>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</si>
  <si>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</si>
  <si>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</si>
  <si>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</si>
  <si>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</si>
  <si>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</si>
  <si>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</si>
  <si>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</si>
  <si>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</si>
  <si>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</si>
  <si>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</si>
  <si>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</si>
  <si>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</si>
  <si>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</si>
  <si>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</si>
  <si>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</si>
  <si>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</si>
  <si>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</si>
  <si>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</si>
  <si>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</si>
  <si>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</si>
  <si>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</si>
  <si>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</si>
  <si>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</si>
  <si>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</si>
  <si>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</si>
  <si>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</si>
  <si>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</si>
  <si>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</si>
  <si>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</si>
  <si>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</si>
  <si>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</si>
  <si>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</si>
  <si>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</si>
  <si>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</si>
  <si>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</si>
  <si>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</si>
  <si>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</si>
  <si>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</si>
  <si>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</si>
  <si>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</si>
  <si>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</si>
  <si>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</si>
  <si>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</si>
  <si>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</si>
  <si>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</si>
  <si>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</si>
  <si>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</si>
  <si>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</si>
  <si>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</si>
  <si>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</si>
  <si>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</si>
  <si>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</si>
  <si>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</si>
  <si>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</si>
  <si>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</si>
  <si>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</si>
  <si>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</si>
  <si>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</si>
  <si>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</si>
  <si>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</si>
  <si>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</si>
  <si>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</si>
  <si>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</si>
  <si>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</si>
  <si>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</si>
  <si>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</si>
  <si>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</si>
  <si>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</si>
  <si>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</si>
  <si>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</si>
  <si>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</si>
  <si>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</si>
  <si>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</si>
  <si>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</si>
  <si>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</si>
  <si>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</si>
  <si>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</si>
  <si>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</si>
  <si>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</si>
  <si>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</si>
  <si>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</si>
  <si>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</si>
  <si>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</si>
  <si>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</si>
  <si>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</si>
  <si>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</si>
  <si>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</si>
  <si>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</si>
  <si>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</si>
  <si>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</si>
  <si>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</si>
  <si>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</si>
  <si>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</si>
  <si>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</si>
  <si>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</si>
  <si>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</si>
  <si>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</si>
  <si>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</si>
  <si>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</si>
  <si>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</si>
  <si>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</si>
  <si>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</si>
  <si>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</si>
  <si>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</si>
  <si>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</si>
  <si>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</si>
  <si>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</si>
  <si>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</si>
  <si>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</si>
  <si>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</si>
  <si>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</si>
  <si>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</si>
  <si>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</si>
  <si>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</si>
  <si>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</si>
  <si>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</si>
  <si>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</si>
  <si>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</si>
  <si>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</si>
  <si>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</si>
  <si>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</si>
  <si>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</si>
  <si>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</si>
  <si>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</si>
  <si>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</si>
  <si>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</si>
  <si>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</si>
  <si>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</si>
  <si>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</si>
  <si>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</si>
  <si>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</si>
  <si>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</si>
  <si>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</si>
  <si>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</si>
  <si>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</si>
  <si>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</si>
  <si>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</si>
  <si>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</si>
  <si>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</si>
  <si>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</si>
  <si>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</si>
  <si>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</si>
  <si>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</si>
  <si>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</si>
  <si>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</si>
  <si>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</si>
  <si>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</si>
  <si>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</si>
  <si>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</si>
  <si>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</si>
  <si>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</si>
  <si>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</si>
  <si>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</si>
  <si>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</si>
  <si>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</si>
  <si>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</si>
  <si>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</si>
  <si>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</si>
  <si>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</si>
  <si>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</si>
  <si>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</si>
  <si>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</si>
  <si>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</si>
  <si>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</si>
  <si>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</si>
  <si>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</si>
  <si>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</si>
  <si>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</si>
  <si>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</si>
  <si>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</si>
  <si>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</si>
  <si>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</si>
  <si>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</si>
  <si>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</si>
  <si>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</si>
  <si>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</si>
  <si>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</si>
  <si>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</si>
  <si>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</si>
  <si>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</si>
  <si>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</si>
  <si>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</si>
  <si>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</si>
  <si>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</si>
  <si>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</si>
  <si>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</si>
  <si>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</si>
  <si>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</si>
  <si>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</si>
  <si>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</si>
  <si>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</si>
  <si>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</si>
  <si>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</si>
  <si>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</si>
  <si>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</si>
  <si>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</si>
  <si>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</si>
  <si>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</si>
  <si>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</si>
  <si>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</si>
  <si>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</si>
  <si>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</si>
  <si>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</si>
  <si>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</si>
  <si>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</si>
  <si>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</si>
  <si>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</si>
  <si>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</si>
  <si>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</si>
  <si>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</si>
  <si>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</si>
  <si>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</si>
  <si>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</si>
  <si>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</si>
  <si>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</si>
  <si>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</si>
  <si>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</si>
  <si>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</si>
  <si>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</si>
  <si>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</si>
  <si>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</si>
  <si>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</si>
  <si>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</si>
  <si>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</si>
  <si>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</si>
  <si>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</si>
  <si>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</si>
  <si>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</si>
  <si>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</si>
  <si>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</si>
  <si>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</si>
  <si>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</si>
  <si>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</si>
  <si>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</si>
  <si>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</si>
  <si>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</si>
  <si>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</si>
  <si>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</si>
  <si>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</si>
  <si>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</si>
  <si>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</si>
  <si>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</si>
  <si>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</si>
  <si>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</si>
  <si>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</si>
  <si>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</si>
  <si>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</si>
  <si>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</si>
  <si>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</si>
  <si>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</si>
  <si>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</si>
  <si>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</si>
  <si>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</si>
  <si>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</si>
  <si>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</si>
  <si>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</si>
  <si>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</si>
  <si>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</si>
  <si>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</si>
  <si>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</si>
  <si>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</si>
  <si>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</si>
  <si>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</si>
  <si>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</si>
  <si>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</si>
  <si>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</si>
  <si>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</si>
  <si>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</si>
  <si>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</si>
  <si>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</si>
  <si>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</si>
  <si>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</si>
  <si>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</si>
  <si>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</si>
  <si>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</si>
  <si>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</si>
  <si>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</si>
  <si>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</si>
  <si>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</si>
  <si>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</si>
  <si>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</si>
  <si>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</si>
  <si>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</si>
  <si>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</si>
  <si>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</si>
  <si>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</si>
  <si>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</si>
  <si>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</si>
  <si>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</si>
  <si>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</si>
  <si>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</si>
  <si>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</si>
  <si>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</si>
  <si>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</si>
  <si>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</si>
  <si>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</si>
  <si>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</si>
  <si>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</si>
  <si>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</si>
  <si>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</si>
  <si>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</si>
  <si>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</si>
  <si>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</si>
  <si>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</si>
  <si>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</si>
  <si>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</si>
  <si>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</si>
  <si>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</si>
  <si>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</si>
  <si>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</si>
  <si>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</si>
  <si>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</si>
  <si>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</si>
  <si>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</si>
  <si>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</si>
  <si>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</si>
  <si>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</si>
  <si>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</si>
  <si>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</si>
  <si>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</si>
  <si>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</si>
  <si>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</si>
  <si>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</si>
  <si>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</si>
  <si>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</si>
  <si>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</si>
  <si>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</si>
  <si>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</si>
  <si>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</si>
  <si>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</si>
  <si>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</si>
  <si>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</si>
  <si>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</si>
  <si>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</si>
  <si>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</si>
  <si>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</si>
  <si>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</si>
  <si>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</si>
  <si>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</si>
  <si>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</si>
  <si>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</si>
  <si>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</si>
  <si>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</si>
  <si>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</si>
  <si>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</si>
  <si>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</si>
  <si>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</si>
  <si>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</si>
  <si>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</si>
  <si>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</si>
  <si>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</si>
  <si>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</si>
  <si>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</si>
  <si>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</si>
  <si>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</si>
  <si>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</si>
  <si>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</si>
  <si>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</si>
  <si>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</si>
  <si>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</si>
  <si>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</si>
  <si>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</si>
  <si>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</si>
  <si>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</si>
  <si>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</si>
  <si>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</si>
  <si>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</si>
  <si>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</si>
  <si>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</si>
  <si>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</si>
  <si>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</si>
  <si>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</si>
  <si>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</si>
  <si>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</si>
  <si>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</si>
  <si>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</si>
  <si>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</si>
  <si>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</si>
  <si>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</si>
  <si>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</si>
  <si>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</si>
  <si>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</si>
  <si>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</si>
  <si>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</si>
  <si>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</si>
  <si>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</si>
  <si>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</si>
  <si>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</si>
  <si>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</si>
  <si>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</si>
  <si>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</si>
  <si>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</si>
  <si>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</si>
  <si>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</si>
  <si>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</si>
  <si>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</si>
  <si>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</si>
  <si>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</si>
  <si>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</si>
  <si>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</si>
  <si>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</si>
  <si>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</si>
  <si>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</si>
  <si>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</si>
  <si>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</si>
  <si>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</si>
  <si>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</si>
  <si>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</si>
  <si>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</si>
  <si>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</si>
  <si>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</si>
  <si>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</si>
  <si>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</si>
  <si>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</si>
  <si>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</si>
  <si>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</si>
  <si>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</si>
  <si>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</si>
  <si>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</si>
  <si>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</si>
  <si>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</si>
  <si>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</si>
  <si>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</si>
  <si>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</si>
  <si>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</si>
  <si>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</si>
  <si>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</si>
  <si>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</si>
  <si>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</si>
  <si>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</si>
  <si>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</si>
  <si>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</si>
  <si>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</si>
  <si>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</si>
  <si>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</si>
  <si>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</si>
  <si>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</si>
  <si>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</si>
  <si>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</si>
  <si>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</si>
  <si>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</si>
  <si>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</si>
  <si>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</si>
  <si>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</si>
  <si>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</si>
  <si>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</si>
  <si>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</si>
  <si>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</si>
  <si>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</si>
  <si>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</si>
  <si>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</si>
  <si>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</si>
  <si>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</si>
  <si>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</si>
  <si>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</si>
  <si>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</si>
  <si>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</si>
  <si>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</si>
  <si>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</si>
  <si>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</si>
  <si>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</si>
  <si>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</si>
  <si>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</si>
  <si>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</si>
  <si>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</si>
  <si>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</si>
  <si>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</si>
  <si>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</si>
  <si>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</si>
  <si>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</si>
  <si>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</si>
  <si>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</si>
  <si>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</si>
  <si>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</si>
  <si>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</si>
  <si>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</si>
  <si>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</si>
  <si>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</si>
  <si>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</si>
  <si>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</si>
  <si>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</si>
  <si>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</si>
  <si>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</si>
  <si>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</si>
  <si>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</si>
  <si>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</si>
  <si>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</si>
  <si>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</si>
  <si>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</si>
  <si>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</si>
  <si>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</si>
  <si>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</si>
  <si>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</si>
  <si>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</si>
  <si>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</si>
  <si>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</si>
  <si>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</si>
  <si>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</si>
  <si>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</si>
  <si>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</si>
  <si>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</si>
  <si>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</si>
  <si>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</si>
  <si>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</si>
  <si>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</si>
  <si>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</si>
  <si>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</si>
  <si>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</si>
  <si>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</si>
  <si>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</si>
  <si>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</si>
  <si>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</si>
  <si>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</si>
  <si>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</si>
  <si>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</si>
  <si>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</si>
  <si>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</si>
  <si>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</si>
  <si>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</si>
  <si>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</si>
  <si>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</si>
  <si>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</si>
  <si>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</si>
  <si>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</si>
  <si>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</si>
  <si>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</si>
  <si>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</si>
  <si>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</si>
  <si>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</si>
  <si>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</si>
  <si>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</si>
  <si>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</si>
  <si>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</si>
  <si>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</si>
  <si>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</si>
  <si>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</si>
  <si>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</si>
  <si>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</si>
  <si>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</si>
  <si>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</si>
  <si>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</si>
  <si>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</si>
  <si>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</si>
  <si>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</si>
  <si>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</si>
  <si>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</si>
  <si>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</si>
  <si>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</si>
  <si>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</si>
  <si>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</si>
  <si>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</si>
  <si>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</si>
  <si>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</si>
  <si>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</si>
  <si>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</si>
  <si>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</si>
  <si>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</si>
  <si>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</si>
  <si>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</si>
  <si>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</si>
  <si>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</si>
  <si>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</si>
  <si>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</si>
  <si>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</si>
  <si>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</si>
  <si>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</si>
  <si>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</si>
  <si>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</si>
  <si>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</si>
  <si>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</si>
  <si>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</si>
  <si>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</si>
  <si>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</si>
  <si>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</si>
  <si>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</si>
  <si>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</si>
  <si>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</si>
  <si>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</si>
  <si>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</si>
  <si>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</si>
  <si>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</si>
  <si>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</si>
  <si>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</si>
  <si>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</si>
  <si>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</si>
  <si>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</si>
  <si>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</si>
  <si>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</si>
  <si>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</si>
  <si>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</si>
  <si>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</si>
  <si>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</si>
  <si>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</si>
  <si>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</si>
  <si>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</si>
  <si>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</si>
  <si>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</si>
  <si>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</si>
  <si>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</si>
  <si>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</si>
  <si>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</si>
  <si>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</si>
  <si>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</si>
  <si>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</si>
  <si>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</si>
  <si>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</si>
  <si>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</si>
  <si>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</si>
  <si>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</si>
  <si>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</si>
  <si>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</si>
  <si>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</si>
  <si>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</si>
  <si>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</si>
  <si>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</si>
  <si>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</si>
  <si>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</si>
  <si>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</si>
  <si>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</si>
  <si>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</si>
  <si>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</si>
  <si>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</si>
  <si>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</si>
  <si>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</si>
  <si>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</si>
  <si>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</si>
  <si>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</si>
  <si>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</si>
  <si>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</si>
  <si>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</si>
  <si>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</si>
  <si>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</si>
  <si>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</si>
  <si>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</si>
  <si>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</si>
  <si>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</si>
  <si>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</si>
  <si>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</si>
  <si>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</si>
  <si>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</si>
  <si>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</si>
  <si>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</si>
  <si>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</si>
  <si>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</si>
  <si>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</si>
  <si>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</si>
  <si>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</si>
  <si>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</si>
  <si>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</si>
  <si>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</si>
  <si>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</si>
  <si>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</si>
  <si>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</si>
  <si>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</si>
  <si>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</si>
  <si>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</si>
  <si>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</si>
  <si>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</si>
  <si>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</si>
  <si>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</si>
  <si>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</si>
  <si>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</si>
  <si>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</si>
  <si>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</si>
  <si>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</si>
  <si>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</si>
  <si>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</si>
  <si>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</si>
  <si>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</si>
  <si>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</si>
  <si>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</si>
  <si>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</si>
  <si>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</si>
  <si>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</si>
  <si>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</si>
  <si>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</si>
  <si>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</si>
  <si>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</si>
  <si>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</si>
  <si>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</si>
  <si>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</si>
  <si>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</si>
  <si>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</si>
  <si>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</si>
  <si>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</si>
  <si>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</si>
  <si>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</si>
  <si>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</si>
  <si>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</si>
  <si>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</si>
  <si>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</si>
  <si>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</si>
  <si>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</si>
  <si>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</si>
  <si>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</si>
  <si>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</si>
  <si>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</si>
  <si>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</si>
  <si>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</si>
  <si>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</si>
  <si>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</si>
  <si>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</si>
  <si>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</si>
  <si>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</si>
  <si>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</si>
  <si>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</si>
  <si>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</si>
  <si>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</si>
  <si>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</si>
  <si>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</si>
  <si>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</si>
  <si>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</si>
  <si>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</si>
  <si>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</si>
  <si>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</si>
  <si>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</si>
  <si>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</si>
  <si>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</si>
  <si>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</si>
  <si>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</si>
  <si>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</si>
  <si>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</si>
  <si>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</si>
  <si>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</si>
  <si>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</si>
  <si>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</si>
  <si>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</si>
  <si>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</si>
  <si>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</si>
  <si>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</si>
  <si>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</si>
  <si>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</si>
  <si>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</si>
  <si>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</si>
  <si>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</si>
  <si>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</si>
  <si>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</si>
  <si>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</si>
  <si>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</si>
  <si>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</si>
  <si>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</si>
  <si>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</si>
  <si>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</si>
  <si>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</si>
  <si>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</si>
  <si>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</si>
  <si>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</si>
  <si>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</si>
  <si>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</si>
  <si>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</si>
  <si>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</si>
  <si>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</si>
  <si>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</si>
  <si>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</si>
  <si>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</si>
  <si>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</si>
  <si>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</si>
  <si>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</si>
  <si>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</si>
  <si>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</si>
  <si>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</si>
  <si>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</si>
  <si>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</si>
  <si>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</si>
  <si>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</si>
  <si>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</si>
  <si>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</si>
  <si>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</si>
  <si>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</si>
  <si>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</si>
  <si>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</si>
  <si>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</si>
  <si>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</si>
  <si>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</si>
  <si>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</si>
  <si>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</si>
  <si>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</si>
  <si>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</si>
  <si>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</si>
  <si>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</si>
  <si>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</si>
  <si>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</si>
  <si>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</si>
  <si>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</si>
  <si>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</si>
  <si>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</si>
  <si>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</si>
  <si>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</si>
  <si>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</si>
  <si>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</si>
  <si>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</si>
  <si>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</si>
  <si>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</si>
  <si>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</si>
  <si>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</si>
  <si>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</si>
  <si>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</si>
  <si>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</si>
  <si>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</si>
  <si>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</si>
  <si>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</si>
  <si>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</si>
  <si>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</si>
  <si>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</si>
  <si>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</si>
  <si>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</si>
  <si>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</si>
  <si>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</si>
  <si>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</si>
  <si>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</si>
  <si>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</si>
  <si>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</si>
  <si>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</si>
  <si>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</si>
  <si>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</si>
  <si>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</si>
  <si>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</si>
  <si>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</si>
  <si>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</si>
  <si>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</si>
  <si>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</si>
  <si>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</si>
  <si>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</si>
  <si>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</si>
  <si>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</si>
  <si>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</si>
  <si>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</si>
  <si>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</si>
  <si>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</si>
  <si>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</si>
  <si>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</si>
  <si>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</si>
  <si>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</si>
  <si>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</si>
  <si>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</si>
  <si>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</si>
  <si>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</si>
  <si>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</si>
  <si>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</si>
  <si>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</si>
  <si>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</si>
  <si>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</si>
  <si>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</si>
  <si>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</si>
  <si>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</si>
  <si>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</si>
  <si>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</si>
  <si>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</si>
  <si>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</si>
  <si>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</si>
  <si>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</si>
  <si>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</si>
  <si>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</si>
  <si>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</si>
  <si>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</si>
  <si>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</si>
  <si>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</si>
  <si>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</si>
  <si>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</si>
  <si>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</si>
  <si>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</si>
  <si>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</si>
  <si>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</si>
  <si>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</si>
  <si>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</si>
  <si>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</si>
  <si>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</si>
  <si>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</si>
  <si>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</si>
  <si>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</si>
  <si>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</si>
  <si>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</si>
  <si>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</si>
  <si>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</si>
  <si>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</si>
  <si>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</si>
  <si>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</si>
  <si>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</si>
  <si>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</si>
  <si>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</si>
  <si>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</si>
  <si>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</si>
  <si>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</si>
  <si>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</si>
  <si>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</si>
  <si>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</si>
  <si>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</si>
  <si>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</si>
  <si>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</si>
  <si>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</si>
  <si>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</si>
  <si>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</si>
  <si>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</si>
  <si>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</si>
  <si>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</si>
  <si>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</si>
  <si>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</si>
  <si>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</si>
  <si>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</si>
  <si>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</si>
  <si>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</si>
  <si>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</si>
  <si>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</si>
  <si>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</si>
  <si>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</si>
  <si>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</si>
  <si>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</si>
  <si>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</si>
  <si>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</si>
  <si>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</si>
  <si>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</si>
  <si>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</si>
  <si>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</si>
  <si>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</si>
  <si>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</si>
  <si>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</si>
  <si>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</si>
  <si>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</si>
  <si>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</si>
  <si>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</si>
  <si>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</si>
  <si>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</si>
  <si>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</si>
  <si>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</si>
  <si>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</si>
  <si>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</si>
  <si>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</si>
  <si>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</si>
  <si>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</si>
  <si>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</si>
  <si>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</si>
  <si>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</si>
  <si>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</si>
  <si>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</si>
  <si>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</si>
  <si>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</si>
  <si>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</si>
  <si>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</si>
  <si>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</si>
  <si>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</si>
  <si>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</si>
  <si>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</si>
  <si>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</si>
  <si>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</si>
  <si>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</si>
  <si>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</si>
  <si>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</si>
  <si>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</si>
  <si>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</si>
  <si>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</si>
  <si>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</si>
  <si>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</si>
  <si>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</si>
  <si>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</si>
  <si>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</si>
  <si>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</si>
  <si>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</si>
  <si>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</si>
  <si>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</si>
  <si>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</si>
  <si>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</si>
  <si>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</si>
  <si>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</si>
  <si>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</si>
  <si>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</si>
  <si>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</si>
  <si>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</si>
  <si>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</si>
  <si>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</si>
  <si>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</si>
  <si>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</si>
  <si>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</si>
  <si>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</si>
  <si>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</si>
  <si>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</si>
  <si>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</si>
  <si>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</si>
  <si>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</si>
  <si>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</si>
  <si>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</si>
  <si>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</si>
  <si>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</si>
  <si>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</si>
  <si>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</si>
  <si>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</si>
  <si>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</si>
  <si>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</si>
  <si>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</si>
  <si>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</si>
  <si>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</si>
  <si>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</si>
  <si>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</si>
  <si>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</si>
  <si>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</si>
  <si>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</si>
  <si>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</si>
  <si>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</si>
  <si>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</si>
  <si>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</si>
  <si>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</si>
  <si>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</si>
  <si>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</si>
  <si>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</si>
  <si>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</si>
  <si>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</si>
  <si>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</si>
  <si>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</si>
  <si>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</si>
  <si>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</si>
  <si>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</si>
  <si>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</si>
  <si>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</si>
  <si>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</si>
  <si>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</si>
  <si>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</si>
  <si>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</si>
  <si>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</si>
  <si>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</si>
  <si>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</si>
  <si>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</si>
  <si>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</si>
  <si>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</si>
  <si>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</si>
  <si>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</si>
  <si>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</si>
  <si>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</si>
  <si>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</si>
  <si>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</si>
  <si>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</si>
  <si>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</si>
  <si>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</si>
  <si>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</si>
  <si>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</si>
  <si>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</si>
  <si>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</si>
  <si>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</si>
  <si>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</si>
  <si>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</si>
  <si>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</si>
  <si>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</si>
  <si>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</si>
  <si>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</si>
  <si>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</si>
  <si>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</si>
  <si>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</si>
  <si>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</si>
  <si>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</si>
  <si>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</si>
  <si>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</si>
  <si>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</si>
  <si>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</si>
  <si>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</si>
  <si>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</si>
  <si>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</si>
  <si>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</si>
  <si>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</si>
  <si>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</si>
  <si>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</si>
  <si>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</si>
  <si>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</si>
  <si>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</si>
  <si>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</si>
  <si>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</si>
  <si>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</si>
  <si>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</si>
  <si>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</si>
  <si>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</si>
  <si>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</si>
  <si>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</si>
  <si>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</si>
  <si>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</si>
  <si>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</si>
  <si>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</si>
  <si>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</si>
  <si>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</si>
  <si>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</si>
  <si>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</si>
  <si>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</si>
  <si>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</si>
  <si>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</si>
  <si>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</si>
  <si>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</si>
  <si>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</si>
  <si>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</si>
  <si>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</si>
  <si>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</si>
  <si>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</si>
  <si>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</si>
  <si>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</si>
  <si>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</si>
  <si>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</si>
  <si>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</si>
  <si>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</si>
  <si>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</si>
  <si>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</si>
  <si>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</si>
  <si>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</si>
  <si>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</si>
  <si>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</si>
  <si>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</si>
  <si>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</si>
  <si>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</si>
  <si>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</si>
  <si>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</si>
  <si>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</si>
  <si>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</si>
  <si>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</si>
  <si>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</si>
  <si>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</si>
  <si>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</si>
  <si>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</si>
  <si>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</si>
  <si>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</si>
  <si>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</si>
  <si>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</si>
  <si>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</si>
  <si>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</si>
  <si>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</si>
  <si>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</si>
  <si>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</si>
  <si>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</si>
  <si>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</si>
  <si>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</si>
  <si>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</si>
  <si>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</si>
  <si>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</si>
  <si>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</si>
  <si>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</si>
  <si>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</si>
  <si>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</si>
  <si>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</si>
  <si>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</si>
  <si>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</si>
  <si>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</si>
  <si>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</si>
  <si>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</si>
  <si>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</si>
  <si>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</si>
  <si>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</si>
  <si>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</si>
  <si>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</si>
  <si>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</si>
  <si>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</si>
  <si>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</si>
  <si>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</si>
  <si>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</si>
  <si>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</si>
  <si>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</si>
  <si>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</si>
  <si>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</si>
  <si>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</si>
  <si>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</si>
  <si>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</si>
  <si>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</si>
  <si>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</si>
  <si>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</si>
  <si>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</si>
  <si>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</si>
  <si>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</si>
  <si>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</si>
  <si>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</si>
  <si>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</si>
  <si>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</si>
  <si>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</si>
  <si>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</si>
  <si>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</si>
  <si>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</si>
  <si>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</si>
  <si>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</si>
  <si>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</si>
  <si>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</si>
  <si>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</si>
  <si>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</si>
  <si>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</si>
  <si>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</si>
  <si>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</si>
  <si>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</si>
  <si>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</si>
  <si>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</si>
  <si>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</si>
  <si>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</si>
  <si>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</si>
  <si>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</si>
  <si>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</si>
  <si>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</si>
  <si>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</si>
  <si>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</si>
  <si>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</si>
  <si>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</si>
  <si>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</si>
  <si>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</si>
  <si>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</si>
  <si>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</si>
  <si>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</si>
  <si>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</si>
  <si>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</si>
  <si>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</si>
  <si>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</si>
  <si>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</si>
  <si>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</si>
  <si>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</si>
  <si>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</si>
  <si>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</si>
  <si>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</si>
  <si>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</si>
  <si>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</si>
  <si>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</si>
  <si>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</si>
  <si>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</si>
  <si>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</si>
  <si>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</si>
  <si>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</si>
  <si>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</si>
  <si>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</si>
  <si>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</si>
  <si>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</si>
  <si>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</si>
  <si>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</si>
  <si>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</si>
  <si>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</si>
  <si>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</si>
  <si>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</si>
  <si>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</si>
  <si>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</si>
  <si>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</si>
  <si>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</si>
  <si>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</si>
  <si>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</si>
  <si>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</si>
  <si>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</si>
  <si>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</si>
  <si>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</si>
  <si>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</si>
  <si>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</si>
  <si>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</si>
  <si>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</si>
  <si>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</si>
  <si>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</si>
  <si>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</si>
  <si>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</si>
  <si>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</si>
  <si>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</si>
  <si>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</si>
  <si>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</si>
  <si>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</si>
  <si>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</si>
  <si>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</si>
  <si>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</si>
  <si>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</si>
  <si>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</si>
  <si>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</si>
  <si>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</si>
  <si>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</si>
  <si>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</si>
  <si>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</si>
  <si>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</si>
  <si>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</si>
  <si>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</si>
  <si>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</si>
  <si>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</si>
  <si>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</si>
  <si>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</si>
  <si>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</si>
  <si>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</si>
  <si>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</si>
  <si>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</si>
  <si>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</si>
  <si>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</si>
  <si>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</si>
  <si>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</si>
  <si>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</si>
  <si>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</si>
  <si>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</si>
  <si>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</si>
  <si>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</si>
  <si>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</si>
  <si>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</si>
  <si>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</si>
  <si>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</si>
  <si>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</si>
  <si>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</si>
  <si>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</si>
  <si>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</si>
  <si>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</si>
  <si>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</si>
  <si>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</si>
  <si>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</si>
  <si>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</si>
  <si>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</si>
  <si>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</si>
  <si>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</si>
  <si>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</si>
  <si>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</si>
  <si>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</si>
  <si>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</si>
  <si>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</si>
  <si>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</si>
  <si>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</si>
  <si>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</si>
  <si>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</si>
  <si>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</si>
  <si>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</si>
  <si>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</si>
  <si>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</si>
  <si>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</si>
  <si>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</si>
  <si>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</si>
  <si>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</si>
  <si>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</si>
  <si>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</si>
  <si>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</si>
  <si>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</si>
  <si>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</si>
  <si>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</si>
  <si>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</si>
  <si>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</si>
  <si>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</si>
  <si>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</si>
  <si>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</si>
  <si>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</si>
  <si>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</si>
  <si>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</si>
  <si>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</si>
  <si>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</si>
  <si>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</si>
  <si>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</si>
  <si>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</si>
  <si>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</si>
  <si>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</si>
  <si>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</si>
  <si>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</si>
  <si>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</si>
  <si>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</si>
  <si>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</si>
  <si>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</si>
  <si>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</si>
  <si>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</si>
  <si>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</si>
  <si>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</si>
  <si>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</si>
  <si>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</si>
  <si>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</si>
  <si>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</si>
  <si>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</si>
  <si>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</si>
  <si>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</si>
  <si>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</si>
  <si>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</si>
  <si>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</si>
  <si>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</si>
  <si>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</si>
  <si>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</si>
  <si>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</si>
  <si>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</si>
  <si>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</si>
  <si>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</si>
  <si>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</si>
  <si>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</si>
  <si>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</si>
  <si>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</si>
  <si>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</si>
  <si>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</si>
  <si>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</si>
  <si>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</si>
  <si>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</si>
  <si>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</si>
  <si>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</si>
  <si>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</si>
  <si>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</si>
  <si>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</si>
  <si>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</si>
  <si>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</si>
  <si>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</si>
  <si>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</si>
  <si>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</si>
  <si>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</si>
  <si>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</si>
  <si>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</si>
  <si>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</si>
  <si>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</si>
  <si>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</si>
  <si>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</si>
  <si>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</si>
  <si>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</si>
  <si>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</si>
  <si>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</si>
  <si>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</si>
  <si>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</si>
  <si>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</si>
  <si>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</si>
  <si>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</si>
  <si>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</si>
  <si>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</si>
  <si>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</si>
  <si>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</si>
  <si>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</si>
  <si>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</si>
  <si>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</si>
  <si>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</si>
  <si>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</si>
  <si>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</si>
  <si>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</si>
  <si>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</si>
  <si>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</si>
  <si>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</si>
  <si>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</si>
  <si>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</si>
  <si>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</si>
  <si>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</si>
  <si>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</si>
  <si>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</si>
  <si>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</si>
  <si>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</si>
  <si>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</si>
  <si>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</si>
  <si>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</si>
  <si>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</si>
  <si>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</si>
  <si>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</si>
  <si>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</si>
  <si>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</si>
  <si>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</si>
  <si>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</si>
  <si>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</si>
  <si>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</si>
  <si>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</si>
  <si>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</si>
  <si>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</si>
  <si>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</si>
  <si>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</si>
  <si>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</si>
  <si>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</si>
  <si>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</si>
  <si>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</si>
  <si>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</si>
  <si>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</si>
  <si>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</si>
  <si>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</si>
  <si>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</si>
  <si>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</si>
  <si>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</si>
  <si>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</si>
  <si>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</si>
  <si>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</si>
  <si>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</si>
  <si>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</si>
  <si>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</si>
  <si>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</si>
  <si>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</si>
  <si>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</si>
  <si>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</si>
  <si>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</si>
  <si>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</si>
  <si>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</si>
  <si>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</si>
  <si>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</si>
  <si>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</si>
  <si>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</si>
  <si>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</si>
  <si>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</si>
  <si>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</si>
  <si>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</si>
  <si>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</si>
  <si>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</si>
  <si>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</si>
  <si>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</si>
  <si>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</si>
  <si>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</si>
  <si>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</si>
  <si>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</si>
  <si>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</si>
  <si>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</si>
  <si>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</si>
  <si>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</si>
  <si>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</si>
  <si>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</si>
  <si>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</si>
  <si>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</si>
  <si>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</si>
  <si>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</si>
  <si>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</si>
  <si>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</si>
  <si>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</si>
  <si>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</si>
  <si>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</si>
  <si>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</si>
  <si>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</si>
  <si>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</si>
  <si>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</si>
  <si>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</si>
  <si>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</si>
  <si>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</si>
  <si>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</si>
  <si>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</si>
  <si>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</si>
  <si>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</si>
  <si>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</si>
  <si>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</si>
  <si>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</si>
  <si>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</si>
  <si>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</si>
  <si>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</si>
  <si>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</si>
  <si>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</si>
  <si>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</si>
  <si>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</si>
  <si>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</si>
  <si>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</si>
  <si>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</si>
  <si>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</si>
  <si>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</si>
  <si>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</si>
  <si>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</si>
  <si>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</si>
  <si>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</si>
  <si>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</si>
  <si>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</si>
  <si>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</si>
  <si>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</si>
  <si>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</si>
  <si>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</si>
  <si>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</si>
  <si>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</si>
  <si>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</si>
  <si>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</si>
  <si>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</si>
  <si>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</si>
  <si>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</si>
  <si>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</si>
  <si>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</si>
  <si>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</si>
  <si>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</si>
  <si>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</si>
  <si>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</si>
  <si>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</si>
  <si>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</si>
  <si>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</si>
  <si>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</si>
  <si>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</si>
  <si>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</si>
  <si>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</si>
  <si>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</si>
  <si>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</si>
  <si>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</si>
  <si>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</si>
  <si>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</si>
  <si>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</si>
  <si>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</si>
  <si>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</si>
  <si>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</si>
  <si>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</si>
  <si>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</si>
  <si>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</si>
  <si>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</si>
  <si>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</si>
  <si>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</si>
  <si>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</si>
  <si>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</si>
  <si>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</si>
  <si>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</si>
  <si>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</si>
  <si>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</si>
  <si>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</si>
  <si>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</si>
  <si>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</si>
  <si>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</si>
  <si>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</si>
  <si>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</si>
  <si>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</si>
  <si>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</si>
  <si>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</si>
  <si>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</si>
  <si>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</si>
  <si>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</si>
  <si>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</si>
  <si>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</si>
  <si>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</si>
  <si>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</si>
  <si>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</si>
  <si>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</si>
  <si>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</si>
  <si>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</si>
  <si>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</si>
  <si>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</si>
  <si>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</si>
  <si>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</si>
  <si>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</si>
  <si>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</si>
  <si>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</si>
  <si>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</si>
  <si>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</si>
  <si>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</si>
  <si>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</si>
  <si>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</si>
  <si>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</si>
  <si>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</si>
  <si>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</si>
  <si>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</si>
  <si>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</si>
  <si>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</si>
  <si>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</si>
  <si>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</si>
  <si>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</si>
  <si>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</si>
  <si>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</si>
  <si>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</si>
  <si>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</si>
  <si>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</si>
  <si>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</si>
  <si>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</si>
  <si>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</si>
  <si>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</si>
  <si>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</si>
  <si>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</si>
  <si>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</si>
  <si>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</si>
  <si>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</si>
  <si>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</si>
  <si>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</si>
  <si>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</si>
  <si>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</si>
  <si>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</si>
  <si>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</si>
  <si>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</si>
  <si>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</si>
  <si>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</si>
  <si>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</si>
  <si>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</si>
  <si>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</si>
  <si>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</si>
  <si>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</si>
  <si>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</si>
  <si>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</si>
  <si>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</si>
  <si>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</si>
  <si>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</si>
  <si>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</si>
  <si>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</si>
  <si>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</si>
  <si>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</si>
  <si>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</si>
  <si>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</si>
  <si>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</si>
  <si>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</si>
  <si>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</si>
  <si>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</si>
  <si>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</si>
  <si>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</si>
  <si>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</si>
  <si>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</si>
  <si>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</si>
  <si>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</si>
  <si>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</si>
  <si>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</si>
  <si>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</si>
  <si>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</si>
  <si>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</si>
  <si>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</si>
  <si>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</si>
  <si>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</si>
  <si>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</si>
  <si>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</si>
  <si>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</si>
  <si>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</si>
  <si>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</si>
  <si>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</si>
  <si>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</si>
  <si>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</si>
  <si>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</si>
  <si>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</si>
  <si>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</si>
  <si>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</si>
  <si>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</si>
  <si>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</si>
  <si>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</si>
  <si>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</si>
  <si>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</si>
  <si>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</si>
  <si>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</si>
  <si>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</si>
  <si>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</si>
  <si>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</si>
  <si>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</si>
  <si>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</si>
  <si>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</si>
  <si>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</si>
  <si>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</si>
  <si>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</si>
  <si>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</si>
  <si>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</si>
  <si>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</si>
  <si>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</si>
  <si>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</si>
  <si>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</si>
  <si>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</si>
  <si>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</si>
  <si>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</si>
  <si>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</si>
  <si>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</si>
  <si>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</si>
  <si>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</si>
  <si>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</si>
  <si>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</si>
  <si>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</si>
  <si>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</si>
  <si>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</si>
  <si>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</si>
  <si>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</si>
  <si>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</si>
  <si>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</si>
  <si>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</si>
  <si>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</si>
  <si>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</si>
  <si>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</si>
  <si>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</si>
  <si>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</si>
  <si>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</si>
  <si>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</si>
  <si>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</si>
  <si>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</si>
  <si>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</si>
  <si>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</si>
  <si>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</si>
  <si>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</si>
  <si>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</si>
  <si>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</si>
  <si>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</si>
  <si>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</si>
  <si>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</si>
  <si>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</si>
  <si>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</si>
  <si>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</si>
  <si>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</si>
  <si>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</si>
  <si>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</si>
  <si>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</si>
  <si>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</si>
  <si>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</si>
  <si>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</si>
  <si>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</si>
  <si>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</si>
  <si>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</si>
  <si>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</si>
  <si>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</si>
  <si>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</si>
  <si>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</si>
  <si>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</si>
  <si>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</si>
  <si>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</si>
  <si>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</si>
  <si>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</si>
  <si>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</si>
  <si>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</si>
  <si>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</si>
  <si>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</si>
  <si>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</si>
  <si>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</si>
  <si>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</si>
  <si>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</si>
  <si>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</si>
  <si>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</si>
  <si>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</si>
  <si>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</si>
  <si>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</si>
  <si>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</si>
  <si>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</si>
  <si>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</si>
  <si>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</si>
  <si>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</si>
  <si>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</si>
  <si>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</si>
  <si>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</si>
  <si>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</si>
  <si>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</si>
  <si>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</si>
  <si>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</si>
  <si>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</si>
  <si>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</si>
  <si>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</si>
  <si>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</si>
  <si>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</si>
  <si>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</si>
  <si>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</si>
  <si>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</si>
  <si>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</si>
  <si>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</si>
  <si>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</si>
  <si>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</si>
  <si>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</si>
  <si>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</si>
  <si>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</si>
  <si>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</si>
  <si>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</si>
  <si>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</si>
  <si>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</si>
  <si>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</si>
  <si>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</si>
  <si>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</si>
  <si>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</si>
  <si>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</si>
  <si>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</si>
  <si>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</si>
  <si>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</si>
  <si>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</si>
  <si>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</si>
  <si>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</si>
  <si>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</si>
  <si>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</si>
  <si>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</si>
  <si>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</si>
  <si>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</si>
  <si>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</si>
  <si>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</si>
  <si>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</si>
  <si>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</si>
  <si>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</si>
  <si>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</si>
  <si>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</si>
  <si>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</si>
  <si>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</si>
  <si>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</si>
  <si>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</si>
  <si>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</si>
  <si>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</si>
  <si>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</si>
  <si>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</si>
  <si>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</si>
  <si>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</si>
  <si>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</si>
  <si>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</si>
  <si>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</si>
  <si>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</si>
  <si>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</si>
  <si>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</si>
  <si>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</si>
  <si>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</si>
  <si>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</si>
  <si>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</si>
  <si>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</si>
  <si>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</si>
  <si>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</si>
  <si>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</si>
  <si>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</si>
  <si>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</si>
  <si>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</si>
  <si>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</si>
  <si>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</si>
  <si>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</si>
  <si>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</si>
  <si>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</si>
  <si>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</si>
  <si>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</si>
  <si>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</si>
  <si>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</si>
  <si>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</si>
  <si>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</si>
  <si>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</si>
  <si>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</si>
  <si>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</si>
  <si>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</si>
  <si>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</si>
  <si>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</si>
  <si>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</si>
  <si>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</si>
  <si>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</si>
  <si>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</si>
  <si>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</si>
  <si>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</si>
  <si>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</si>
  <si>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</si>
  <si>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</si>
  <si>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</si>
  <si>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</si>
  <si>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</si>
  <si>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</si>
  <si>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</si>
  <si>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</si>
  <si>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</si>
  <si>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</si>
  <si>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</si>
  <si>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</si>
  <si>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</si>
  <si>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</si>
  <si>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</si>
  <si>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</si>
  <si>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</si>
  <si>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</si>
  <si>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</si>
  <si>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</si>
  <si>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</si>
  <si>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</si>
  <si>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</si>
  <si>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</si>
  <si>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</si>
  <si>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</si>
  <si>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</si>
  <si>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</si>
  <si>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</si>
  <si>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</si>
  <si>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</si>
  <si>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</si>
  <si>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</si>
  <si>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</si>
  <si>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</si>
  <si>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</si>
  <si>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</si>
  <si>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</si>
  <si>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</si>
  <si>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</si>
  <si>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</si>
  <si>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</si>
  <si>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</si>
  <si>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</si>
  <si>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</si>
  <si>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</si>
  <si>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</si>
  <si>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</si>
  <si>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</si>
  <si>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</si>
  <si>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</si>
  <si>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</si>
  <si>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</si>
  <si>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</si>
  <si>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</si>
  <si>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</si>
  <si>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</si>
  <si>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</si>
  <si>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</si>
  <si>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</si>
  <si>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</si>
  <si>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</si>
  <si>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</si>
  <si>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</si>
  <si>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</si>
  <si>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</si>
  <si>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</si>
  <si>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</si>
  <si>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</si>
  <si>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</si>
  <si>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</si>
  <si>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</si>
  <si>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</si>
  <si>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</si>
  <si>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</si>
  <si>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</si>
  <si>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</si>
  <si>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</si>
  <si>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</si>
  <si>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</si>
  <si>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</si>
  <si>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</si>
  <si>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</si>
  <si>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</si>
  <si>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</si>
  <si>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</si>
  <si>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</si>
  <si>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</si>
  <si>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</si>
  <si>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</si>
  <si>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</si>
  <si>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</si>
  <si>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</si>
  <si>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</si>
  <si>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</si>
  <si>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</si>
  <si>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</si>
  <si>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</si>
  <si>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</si>
  <si>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</si>
  <si>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</si>
  <si>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</si>
  <si>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</si>
  <si>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</si>
  <si>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</si>
  <si>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</si>
  <si>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</si>
  <si>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</si>
  <si>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</si>
  <si>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</si>
  <si>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</si>
  <si>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</si>
  <si>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</si>
  <si>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</si>
  <si>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</si>
  <si>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</si>
  <si>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</si>
  <si>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</si>
  <si>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</si>
  <si>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</si>
  <si>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</si>
  <si>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</si>
  <si>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</si>
  <si>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</si>
  <si>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</si>
  <si>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</si>
  <si>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</si>
  <si>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</si>
  <si>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</si>
  <si>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</si>
  <si>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</si>
  <si>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</si>
  <si>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</si>
  <si>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</si>
  <si>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</si>
  <si>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</si>
  <si>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</si>
  <si>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</si>
  <si>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</si>
  <si>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</si>
  <si>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</si>
  <si>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</si>
  <si>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</si>
  <si>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</si>
  <si>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</si>
  <si>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</si>
  <si>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</si>
  <si>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</si>
  <si>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</si>
  <si>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</si>
  <si>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</si>
  <si>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</si>
  <si>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</si>
  <si>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</si>
  <si>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</si>
  <si>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</si>
  <si>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</si>
  <si>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</si>
  <si>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</si>
  <si>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</si>
  <si>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</si>
  <si>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</si>
  <si>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</si>
  <si>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</si>
  <si>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</si>
  <si>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</si>
  <si>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</si>
  <si>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</si>
  <si>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</si>
  <si>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</si>
  <si>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</si>
  <si>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</si>
  <si>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</si>
  <si>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</si>
  <si>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</si>
  <si>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</si>
  <si>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</si>
  <si>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</si>
  <si>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</si>
  <si>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</si>
  <si>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</si>
  <si>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</si>
  <si>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</si>
  <si>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</si>
  <si>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</si>
  <si>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</si>
  <si>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</si>
  <si>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</si>
  <si>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</si>
  <si>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</si>
  <si>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</si>
  <si>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</si>
  <si>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</si>
  <si>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</si>
  <si>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</si>
  <si>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</si>
  <si>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</si>
  <si>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</si>
  <si>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</si>
  <si>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</si>
  <si>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</si>
  <si>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</si>
  <si>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</si>
  <si>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</si>
  <si>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</si>
  <si>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</si>
  <si>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</si>
  <si>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</si>
  <si>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</si>
  <si>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</si>
  <si>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</si>
  <si>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</si>
  <si>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</si>
  <si>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</si>
  <si>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</si>
  <si>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</si>
  <si>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</si>
  <si>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</si>
  <si>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</si>
  <si>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</si>
  <si>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</si>
  <si>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</si>
  <si>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</si>
  <si>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</si>
  <si>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</si>
  <si>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</si>
  <si>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</si>
  <si>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</si>
  <si>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</si>
  <si>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</si>
  <si>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</si>
  <si>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</si>
  <si>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</si>
  <si>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</si>
  <si>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</si>
  <si>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</si>
  <si>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</si>
  <si>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</si>
  <si>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</si>
  <si>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</si>
  <si>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</si>
  <si>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</si>
  <si>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</si>
  <si>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</si>
  <si>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</si>
  <si>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</si>
  <si>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</si>
  <si>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</si>
  <si>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</si>
  <si>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</si>
  <si>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</si>
  <si>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</si>
  <si>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</si>
  <si>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</si>
  <si>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</si>
  <si>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</si>
  <si>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</si>
  <si>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</si>
  <si>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</si>
  <si>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</si>
  <si>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</si>
  <si>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</si>
  <si>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</si>
  <si>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</si>
  <si>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</si>
  <si>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</si>
  <si>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</si>
  <si>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</si>
  <si>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</si>
  <si>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</si>
  <si>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</si>
  <si>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</si>
  <si>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</si>
  <si>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</si>
  <si>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</si>
  <si>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</si>
  <si>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</si>
  <si>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</si>
  <si>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</si>
  <si>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</si>
  <si>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</si>
  <si>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</si>
  <si>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</si>
  <si>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</si>
  <si>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</si>
  <si>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</si>
  <si>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</si>
  <si>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</si>
  <si>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</si>
  <si>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</si>
  <si>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</si>
  <si>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</si>
  <si>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</si>
  <si>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</si>
  <si>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</si>
  <si>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</si>
  <si>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</si>
  <si>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</si>
  <si>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</si>
  <si>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</si>
  <si>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</si>
  <si>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</si>
  <si>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</si>
  <si>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</si>
  <si>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</si>
  <si>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</si>
  <si>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</si>
  <si>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</si>
  <si>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</si>
  <si>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</si>
  <si>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</si>
  <si>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</si>
  <si>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</si>
  <si>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</si>
  <si>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</si>
  <si>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</si>
  <si>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</si>
  <si>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</si>
  <si>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</si>
  <si>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</si>
  <si>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</si>
  <si>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</si>
  <si>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</si>
  <si>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</si>
  <si>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</si>
  <si>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</si>
  <si>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</si>
  <si>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</si>
  <si>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</si>
  <si>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</si>
  <si>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</si>
  <si>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</si>
  <si>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</si>
  <si>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</si>
  <si>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</si>
  <si>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</si>
  <si>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</si>
  <si>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</si>
  <si>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</si>
  <si>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</si>
  <si>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</si>
  <si>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</si>
  <si>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</si>
  <si>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</si>
  <si>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</si>
  <si>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</si>
  <si>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</si>
  <si>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</si>
  <si>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</si>
  <si>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</si>
  <si>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</si>
  <si>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</si>
  <si>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</si>
  <si>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</si>
  <si>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</si>
  <si>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</si>
  <si>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</si>
  <si>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</si>
  <si>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</si>
  <si>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</si>
  <si>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</si>
  <si>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</si>
  <si>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</si>
  <si>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</si>
  <si>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</si>
  <si>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</si>
  <si>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</si>
  <si>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</si>
  <si>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</si>
  <si>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</si>
  <si>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</si>
  <si>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</si>
  <si>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</si>
  <si>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</si>
  <si>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</si>
  <si>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</si>
  <si>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</si>
  <si>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</si>
  <si>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</si>
  <si>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</si>
  <si>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</si>
  <si>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</si>
  <si>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</si>
  <si>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</si>
  <si>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</si>
  <si>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</si>
  <si>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</si>
  <si>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</si>
  <si>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</si>
  <si>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</si>
  <si>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</si>
  <si>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</si>
  <si>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</si>
  <si>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</si>
  <si>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</si>
  <si>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</si>
  <si>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</si>
  <si>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</si>
  <si>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</si>
  <si>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</si>
  <si>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</si>
  <si>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</si>
  <si>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</si>
  <si>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</si>
  <si>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</si>
  <si>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</si>
  <si>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</si>
  <si>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</si>
  <si>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</si>
  <si>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</si>
  <si>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</si>
  <si>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</si>
  <si>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</si>
  <si>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</si>
  <si>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</si>
  <si>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</si>
  <si>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</si>
  <si>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</si>
  <si>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</si>
  <si>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</si>
  <si>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</si>
  <si>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</si>
  <si>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</si>
  <si>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</si>
  <si>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</si>
  <si>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</si>
  <si>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</si>
  <si>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</si>
  <si>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</si>
  <si>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</si>
  <si>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</si>
  <si>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</si>
  <si>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</si>
  <si>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</si>
  <si>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</si>
  <si>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</si>
  <si>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</si>
  <si>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</si>
  <si>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</si>
  <si>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</si>
  <si>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</si>
  <si>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</si>
  <si>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</si>
  <si>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</si>
  <si>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</si>
  <si>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</si>
  <si>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</si>
  <si>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</si>
  <si>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</si>
  <si>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</si>
  <si>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</si>
  <si>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</si>
  <si>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</si>
  <si>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</si>
  <si>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</si>
  <si>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</si>
  <si>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</si>
  <si>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</si>
  <si>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</si>
  <si>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</si>
  <si>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</si>
  <si>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</si>
  <si>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</si>
  <si>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</si>
  <si>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</si>
  <si>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</si>
  <si>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</si>
  <si>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</si>
  <si>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</si>
  <si>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</si>
  <si>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</si>
  <si>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</si>
  <si>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</si>
  <si>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</si>
  <si>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</si>
  <si>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</si>
  <si>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</si>
  <si>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</si>
  <si>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</si>
  <si>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</si>
  <si>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</si>
  <si>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</si>
  <si>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</si>
  <si>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</si>
  <si>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</si>
  <si>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</si>
  <si>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</si>
  <si>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</si>
  <si>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</si>
  <si>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</si>
  <si>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</si>
  <si>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</si>
  <si>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</si>
  <si>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</si>
  <si>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</si>
  <si>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</si>
  <si>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</si>
  <si>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</si>
  <si>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</si>
  <si>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</si>
  <si>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</si>
  <si>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</si>
  <si>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</si>
  <si>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</si>
  <si>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</si>
  <si>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</si>
  <si>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</si>
  <si>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</si>
  <si>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</si>
  <si>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</si>
  <si>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</si>
  <si>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</si>
  <si>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</si>
  <si>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</si>
  <si>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</si>
  <si>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</si>
  <si>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</si>
  <si>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</si>
  <si>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</si>
  <si>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</si>
  <si>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</si>
  <si>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</si>
  <si>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</si>
  <si>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</si>
  <si>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</si>
  <si>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</si>
  <si>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</si>
  <si>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</si>
  <si>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</si>
  <si>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</si>
  <si>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</si>
  <si>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</si>
  <si>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</si>
  <si>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</si>
  <si>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</si>
  <si>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</si>
  <si>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</si>
  <si>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</si>
  <si>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</si>
  <si>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</si>
  <si>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</si>
  <si>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</si>
  <si>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</si>
  <si>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</si>
  <si>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</si>
  <si>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</si>
  <si>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</si>
  <si>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</si>
  <si>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</si>
  <si>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</si>
  <si>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</si>
  <si>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</si>
  <si>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</si>
  <si>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</si>
  <si>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</si>
  <si>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</si>
  <si>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</si>
  <si>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</si>
  <si>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</si>
  <si>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</si>
  <si>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</si>
  <si>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</si>
  <si>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</si>
  <si>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</si>
  <si>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</si>
  <si>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</si>
  <si>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</si>
  <si>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</si>
  <si>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</si>
  <si>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</si>
  <si>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</si>
  <si>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</si>
  <si>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</si>
  <si>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</si>
  <si>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</si>
  <si>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</si>
  <si>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</si>
  <si>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</si>
  <si>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</si>
  <si>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</si>
  <si>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</si>
  <si>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</si>
  <si>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</si>
  <si>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</si>
  <si>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</si>
  <si>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</si>
  <si>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</si>
  <si>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</si>
  <si>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</si>
  <si>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</si>
  <si>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</si>
  <si>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</si>
  <si>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</si>
  <si>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</si>
  <si>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</si>
  <si>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</si>
  <si>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</si>
  <si>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</si>
  <si>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</si>
  <si>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</si>
  <si>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</si>
  <si>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</si>
  <si>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</si>
  <si>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</si>
  <si>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</si>
  <si>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</si>
  <si>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</si>
  <si>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</si>
  <si>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</si>
  <si>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</si>
  <si>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</si>
  <si>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</si>
  <si>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</si>
  <si>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</si>
  <si>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</si>
  <si>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</si>
  <si>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</si>
  <si>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</si>
  <si>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</si>
  <si>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</si>
  <si>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</si>
  <si>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</si>
  <si>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</si>
  <si>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</si>
  <si>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</si>
  <si>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</si>
  <si>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</si>
  <si>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</si>
  <si>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</si>
  <si>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</si>
  <si>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</si>
  <si>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</si>
  <si>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</si>
  <si>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</si>
  <si>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</si>
  <si>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</si>
  <si>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</si>
  <si>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</si>
  <si>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</si>
  <si>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</si>
  <si>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</si>
  <si>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</si>
  <si>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</si>
  <si>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</si>
  <si>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</si>
  <si>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</si>
  <si>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</si>
  <si>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</si>
  <si>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</si>
  <si>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</si>
  <si>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</si>
  <si>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</si>
  <si>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</si>
  <si>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</si>
  <si>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</si>
  <si>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</si>
  <si>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</si>
  <si>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</si>
  <si>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</si>
  <si>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</si>
  <si>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</si>
  <si>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</si>
  <si>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</si>
  <si>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</si>
  <si>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</si>
  <si>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</si>
  <si>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</si>
  <si>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</si>
  <si>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</si>
  <si>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</si>
  <si>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</si>
  <si>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</si>
  <si>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</si>
  <si>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</si>
  <si>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</si>
  <si>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</si>
  <si>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</si>
  <si>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</si>
  <si>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</si>
  <si>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</si>
  <si>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</si>
  <si>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</si>
  <si>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</si>
  <si>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</si>
  <si>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</si>
  <si>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</si>
  <si>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</si>
  <si>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</si>
  <si>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</si>
  <si>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</si>
  <si>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</si>
  <si>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</si>
  <si>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</si>
  <si>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</si>
  <si>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</si>
  <si>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</si>
  <si>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</si>
  <si>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</si>
  <si>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</si>
  <si>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</si>
  <si>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</si>
  <si>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</si>
  <si>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</si>
  <si>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</si>
  <si>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</si>
  <si>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</si>
  <si>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</si>
  <si>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</si>
  <si>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</si>
  <si>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</si>
  <si>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</si>
  <si>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</si>
  <si>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</si>
  <si>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</si>
  <si>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</si>
  <si>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</si>
  <si>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</si>
  <si>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</si>
  <si>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</si>
  <si>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</si>
  <si>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</si>
  <si>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</si>
  <si>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</si>
  <si>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</si>
  <si>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</si>
  <si>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</si>
  <si>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</si>
  <si>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</si>
  <si>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</si>
  <si>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</si>
  <si>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</si>
  <si>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</si>
  <si>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</si>
  <si>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</si>
  <si>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</si>
  <si>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</si>
  <si>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</si>
  <si>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</si>
  <si>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</si>
  <si>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</si>
  <si>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</si>
  <si>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</si>
  <si>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</si>
  <si>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</si>
  <si>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</si>
  <si>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</si>
  <si>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</si>
  <si>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</si>
  <si>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</si>
  <si>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</si>
  <si>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</si>
  <si>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</si>
  <si>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</si>
  <si>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</si>
  <si>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</si>
  <si>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</si>
  <si>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</si>
  <si>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</si>
  <si>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</si>
  <si>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</si>
  <si>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</si>
  <si>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</si>
  <si>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</si>
  <si>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</si>
  <si>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</si>
  <si>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</si>
  <si>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</si>
  <si>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</si>
  <si>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</si>
  <si>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</si>
  <si>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</si>
  <si>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</si>
  <si>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</si>
  <si>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</si>
  <si>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</si>
  <si>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</si>
  <si>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</si>
  <si>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</si>
  <si>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</si>
  <si>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</si>
  <si>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</si>
  <si>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</si>
  <si>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</si>
  <si>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</si>
  <si>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</si>
  <si>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</si>
  <si>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</si>
  <si>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</si>
  <si>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</si>
  <si>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</si>
  <si>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</si>
  <si>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</si>
  <si>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</si>
  <si>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</si>
  <si>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</si>
  <si>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</si>
  <si>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</si>
  <si>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</si>
  <si>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</si>
  <si>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</si>
  <si>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</si>
  <si>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</si>
  <si>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</si>
  <si>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</si>
  <si>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</si>
  <si>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</si>
  <si>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</si>
  <si>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</si>
  <si>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</si>
  <si>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</si>
  <si>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</si>
  <si>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</si>
  <si>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</si>
  <si>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</si>
  <si>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</si>
  <si>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</si>
  <si>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</si>
  <si>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</si>
  <si>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</si>
  <si>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</si>
  <si>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</si>
  <si>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</si>
  <si>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</si>
  <si>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</si>
  <si>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</si>
  <si>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</si>
  <si>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</si>
  <si>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</si>
  <si>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</si>
  <si>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</si>
  <si>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</si>
  <si>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</si>
  <si>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</si>
  <si>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</si>
  <si>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</si>
  <si>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</si>
  <si>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</si>
  <si>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</si>
  <si>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</si>
  <si>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</si>
  <si>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</si>
  <si>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</si>
  <si>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</si>
  <si>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</si>
  <si>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</si>
  <si>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</si>
  <si>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</si>
  <si>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</si>
  <si>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</si>
  <si>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</si>
  <si>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</si>
  <si>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</si>
  <si>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</si>
  <si>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</si>
  <si>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</si>
  <si>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</si>
  <si>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</si>
  <si>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</si>
  <si>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</si>
  <si>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</si>
  <si>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</si>
  <si>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</si>
  <si>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</si>
  <si>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</si>
  <si>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</si>
  <si>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</si>
  <si>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</si>
  <si>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</si>
  <si>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</si>
  <si>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</si>
  <si>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</si>
  <si>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</si>
  <si>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</si>
  <si>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</si>
  <si>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</si>
  <si>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</si>
  <si>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</si>
  <si>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</si>
  <si>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</si>
  <si>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</si>
  <si>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</si>
  <si>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</si>
  <si>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</si>
  <si>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</si>
  <si>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</si>
  <si>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</si>
  <si>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</si>
  <si>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</si>
  <si>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</si>
  <si>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</si>
  <si>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</si>
  <si>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</si>
  <si>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</si>
  <si>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</si>
  <si>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</si>
  <si>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</si>
  <si>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</si>
  <si>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</si>
  <si>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</si>
  <si>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</si>
  <si>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</si>
  <si>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</si>
  <si>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</si>
  <si>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</si>
  <si>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</si>
  <si>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</si>
  <si>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</si>
  <si>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</si>
  <si>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</si>
  <si>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</si>
  <si>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</si>
  <si>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</si>
  <si>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</si>
  <si>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</si>
  <si>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</si>
  <si>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</si>
  <si>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</si>
  <si>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</si>
  <si>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</si>
  <si>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</si>
  <si>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</si>
  <si>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</si>
  <si>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</si>
  <si>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</si>
  <si>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</si>
  <si>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</si>
  <si>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</si>
  <si>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</si>
  <si>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</si>
  <si>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</si>
  <si>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</si>
  <si>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</si>
  <si>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</si>
  <si>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</si>
  <si>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</si>
  <si>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</si>
  <si>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</si>
  <si>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</si>
  <si>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</si>
  <si>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</si>
  <si>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</si>
  <si>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</si>
  <si>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</si>
  <si>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</si>
  <si>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</si>
  <si>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</si>
  <si>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</si>
  <si>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</si>
  <si>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</si>
  <si>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</si>
  <si>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</si>
  <si>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</si>
  <si>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</si>
  <si>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</si>
  <si>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</si>
  <si>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</si>
  <si>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</si>
  <si>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</si>
  <si>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</si>
  <si>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</si>
  <si>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</si>
  <si>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</si>
  <si>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</si>
  <si>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</si>
  <si>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</si>
  <si>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</si>
  <si>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</si>
  <si>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</si>
  <si>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</si>
  <si>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</si>
  <si>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</si>
  <si>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</si>
  <si>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</si>
  <si>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</si>
  <si>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</si>
  <si>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</si>
  <si>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</si>
  <si>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</si>
  <si>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</si>
  <si>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</si>
  <si>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</si>
  <si>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</si>
  <si>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</si>
  <si>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</si>
  <si>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</si>
  <si>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</si>
  <si>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</si>
  <si>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</si>
  <si>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</si>
  <si>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</si>
  <si>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</si>
  <si>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</si>
  <si>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</si>
  <si>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</si>
  <si>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</si>
  <si>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</si>
  <si>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</si>
  <si>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</si>
  <si>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</si>
  <si>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</si>
  <si>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</si>
  <si>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</si>
  <si>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</si>
  <si>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</si>
  <si>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</si>
  <si>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</si>
  <si>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</si>
  <si>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</si>
  <si>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</si>
  <si>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</si>
  <si>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</si>
  <si>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</si>
  <si>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</si>
  <si>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</si>
  <si>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</si>
  <si>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</si>
  <si>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</si>
  <si>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</si>
  <si>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</si>
  <si>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</si>
  <si>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</si>
  <si>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</si>
  <si>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</si>
  <si>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</si>
  <si>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</si>
  <si>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</si>
  <si>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</si>
  <si>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</si>
  <si>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</si>
  <si>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</si>
  <si>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</si>
  <si>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</si>
  <si>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</si>
  <si>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</si>
  <si>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</si>
  <si>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</si>
  <si>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</si>
  <si>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</si>
  <si>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</si>
  <si>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</si>
  <si>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</si>
  <si>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</si>
  <si>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</si>
  <si>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</si>
  <si>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</si>
  <si>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</si>
  <si>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</si>
  <si>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</si>
  <si>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</si>
  <si>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</si>
  <si>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</si>
  <si>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</si>
  <si>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</si>
  <si>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</si>
  <si>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</si>
  <si>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</si>
  <si>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</si>
  <si>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</si>
  <si>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</si>
  <si>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</si>
  <si>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</si>
  <si>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</si>
  <si>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</si>
  <si>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</si>
  <si>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</si>
  <si>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</si>
  <si>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</si>
  <si>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</si>
  <si>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</si>
  <si>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</si>
  <si>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</si>
  <si>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</si>
  <si>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</si>
  <si>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</si>
  <si>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</si>
  <si>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</si>
  <si>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</si>
  <si>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</si>
  <si>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</si>
  <si>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</si>
  <si>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</si>
  <si>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</si>
  <si>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</si>
  <si>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</si>
  <si>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</si>
  <si>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</si>
  <si>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</si>
  <si>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</si>
  <si>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</si>
  <si>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</si>
  <si>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</si>
  <si>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</si>
  <si>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</si>
  <si>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</si>
  <si>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</si>
  <si>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</si>
  <si>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</si>
  <si>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</si>
  <si>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</si>
  <si>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</si>
  <si>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</si>
  <si>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</si>
  <si>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</si>
  <si>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</si>
  <si>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</si>
  <si>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</si>
  <si>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</si>
  <si>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</si>
  <si>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</si>
  <si>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</si>
  <si>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</si>
  <si>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</si>
  <si>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</si>
  <si>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</si>
  <si>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</si>
  <si>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</si>
  <si>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</si>
  <si>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</si>
  <si>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</si>
  <si>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</si>
  <si>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</si>
  <si>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</si>
  <si>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</si>
  <si>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</si>
  <si>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</si>
  <si>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</si>
  <si>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</si>
  <si>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</si>
  <si>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</si>
  <si>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</si>
  <si>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</si>
  <si>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</si>
  <si>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</si>
  <si>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</si>
  <si>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</si>
  <si>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</si>
  <si>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</si>
  <si>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</si>
  <si>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</si>
  <si>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</si>
  <si>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</si>
  <si>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</si>
  <si>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</si>
  <si>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</si>
  <si>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</si>
  <si>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</si>
  <si>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</si>
  <si>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</si>
  <si>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</si>
  <si>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</si>
  <si>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</si>
  <si>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</si>
  <si>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</si>
  <si>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</si>
  <si>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</si>
  <si>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</si>
  <si>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</si>
  <si>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</si>
  <si>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</si>
  <si>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</si>
  <si>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</si>
  <si>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</si>
  <si>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</si>
  <si>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</si>
  <si>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</si>
  <si>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</si>
  <si>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</si>
  <si>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</si>
  <si>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</si>
  <si>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</si>
  <si>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</si>
  <si>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</si>
  <si>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</si>
  <si>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</si>
  <si>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</si>
  <si>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</si>
  <si>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</si>
  <si>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</si>
  <si>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</si>
  <si>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</si>
  <si>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</si>
  <si>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</si>
  <si>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</si>
  <si>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</si>
  <si>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</si>
  <si>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</si>
  <si>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</si>
  <si>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</si>
  <si>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</si>
  <si>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</si>
  <si>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</si>
  <si>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</si>
  <si>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</si>
  <si>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</si>
  <si>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</si>
  <si>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</si>
  <si>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</si>
  <si>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</si>
  <si>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</si>
  <si>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</si>
  <si>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</si>
  <si>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</si>
  <si>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</si>
  <si>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</si>
  <si>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</si>
  <si>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</si>
  <si>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</si>
  <si>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</si>
  <si>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</si>
  <si>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</si>
  <si>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</si>
  <si>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</si>
  <si>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</si>
  <si>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</si>
  <si>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</si>
  <si>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</si>
  <si>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</si>
  <si>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</si>
  <si>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</si>
  <si>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</si>
  <si>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</si>
  <si>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</si>
  <si>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</si>
  <si>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</si>
  <si>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</si>
  <si>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</si>
  <si>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</si>
  <si>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</si>
  <si>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</si>
  <si>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</si>
  <si>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</si>
  <si>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</si>
  <si>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</si>
  <si>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</si>
  <si>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</si>
  <si>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</si>
  <si>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</si>
  <si>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</si>
  <si>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</si>
  <si>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</si>
  <si>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</si>
  <si>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</si>
  <si>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</si>
  <si>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</si>
  <si>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</si>
  <si>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</si>
  <si>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</si>
  <si>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</si>
  <si>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</si>
  <si>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</si>
  <si>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</si>
  <si>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</si>
  <si>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</si>
  <si>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</si>
  <si>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</si>
  <si>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</si>
  <si>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</si>
  <si>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</si>
  <si>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</si>
  <si>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</si>
  <si>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</si>
  <si>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</si>
  <si>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</si>
  <si>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</si>
  <si>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</si>
  <si>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</si>
  <si>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</si>
  <si>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</si>
  <si>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</si>
  <si>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</si>
  <si>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</si>
  <si>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</si>
  <si>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</si>
  <si>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</si>
  <si>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</si>
  <si>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</si>
  <si>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</si>
  <si>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</si>
  <si>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</si>
  <si>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</si>
  <si>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</si>
  <si>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</si>
  <si>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</si>
  <si>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</si>
  <si>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</si>
  <si>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</si>
  <si>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</si>
  <si>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</si>
  <si>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</si>
  <si>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</si>
  <si>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</si>
  <si>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</si>
  <si>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</si>
  <si>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</si>
  <si>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</si>
  <si>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</si>
  <si>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</si>
  <si>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</si>
  <si>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</si>
  <si>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</si>
  <si>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</si>
  <si>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</si>
  <si>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</si>
  <si>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</si>
  <si>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</si>
  <si>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</si>
  <si>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</si>
  <si>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</si>
  <si>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</si>
  <si>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</si>
  <si>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</si>
  <si>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</si>
  <si>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</si>
  <si>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</si>
  <si>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</si>
  <si>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</si>
  <si>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</si>
  <si>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</si>
  <si>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</si>
  <si>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</si>
  <si>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</si>
  <si>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</si>
  <si>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</si>
  <si>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</si>
  <si>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</si>
  <si>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</si>
  <si>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</si>
  <si>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</si>
  <si>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</si>
  <si>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</si>
  <si>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</si>
  <si>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</si>
  <si>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</si>
  <si>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</si>
  <si>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</si>
  <si>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</si>
  <si>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</si>
  <si>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</si>
  <si>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</si>
  <si>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</si>
  <si>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</si>
  <si>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</si>
  <si>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</si>
  <si>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</si>
  <si>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</si>
  <si>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</si>
  <si>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</si>
  <si>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</si>
  <si>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</si>
  <si>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</si>
  <si>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</si>
  <si>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</si>
  <si>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</si>
  <si>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</si>
  <si>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</si>
  <si>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</si>
  <si>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</si>
  <si>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</si>
  <si>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</si>
  <si>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</si>
  <si>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</si>
  <si>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</si>
  <si>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</si>
  <si>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</si>
  <si>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</si>
  <si>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</si>
  <si>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</si>
  <si>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</si>
  <si>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</si>
  <si>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</si>
  <si>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</si>
  <si>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</si>
  <si>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</si>
  <si>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</si>
  <si>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</si>
  <si>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</si>
  <si>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</si>
  <si>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</si>
  <si>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</si>
  <si>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</si>
  <si>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</si>
  <si>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</si>
  <si>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</si>
  <si>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</si>
  <si>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</si>
  <si>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</si>
  <si>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</si>
  <si>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</si>
  <si>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</si>
  <si>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</si>
  <si>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</si>
  <si>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</si>
  <si>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</si>
  <si>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</si>
  <si>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</si>
  <si>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</si>
  <si>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</si>
  <si>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</si>
  <si>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</si>
  <si>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</si>
  <si>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</si>
  <si>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</si>
  <si>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</si>
  <si>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</si>
  <si>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</si>
  <si>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</si>
  <si>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</si>
  <si>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</si>
  <si>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</si>
  <si>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</si>
  <si>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</si>
  <si>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</si>
  <si>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</si>
  <si>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</si>
  <si>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</si>
  <si>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</si>
  <si>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</si>
  <si>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</si>
  <si>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</si>
  <si>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</si>
  <si>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</si>
  <si>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</si>
  <si>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</si>
  <si>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</si>
  <si>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</si>
  <si>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</si>
  <si>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</si>
  <si>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</si>
  <si>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</si>
  <si>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</si>
  <si>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</si>
  <si>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</si>
  <si>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</si>
  <si>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</si>
  <si>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</si>
  <si>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</si>
  <si>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</si>
  <si>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</si>
  <si>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</si>
  <si>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</si>
  <si>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</si>
  <si>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</si>
  <si>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</si>
  <si>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</si>
  <si>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</si>
  <si>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</si>
  <si>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</si>
  <si>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</si>
  <si>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</si>
  <si>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</si>
  <si>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</si>
  <si>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</si>
  <si>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</si>
  <si>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</si>
  <si>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</si>
  <si>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</si>
  <si>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</si>
  <si>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</si>
  <si>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</si>
  <si>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</si>
  <si>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</si>
  <si>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</si>
  <si>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</si>
  <si>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</si>
  <si>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</si>
  <si>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</si>
  <si>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</si>
  <si>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</si>
  <si>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</si>
  <si>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</si>
  <si>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</si>
  <si>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</si>
  <si>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</si>
  <si>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</si>
  <si>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</si>
  <si>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</si>
  <si>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</si>
  <si>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</si>
  <si>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</si>
  <si>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</si>
  <si>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</si>
  <si>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</si>
  <si>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</si>
  <si>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</si>
  <si>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</si>
  <si>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</si>
  <si>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</si>
  <si>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</si>
  <si>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</si>
  <si>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</si>
  <si>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</si>
  <si>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</si>
  <si>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</si>
  <si>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</si>
  <si>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</si>
  <si>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</si>
  <si>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</si>
  <si>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</si>
  <si>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</si>
  <si>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</si>
  <si>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</si>
  <si>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</si>
  <si>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</si>
  <si>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</si>
  <si>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</si>
  <si>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</si>
  <si>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</si>
  <si>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</si>
  <si>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</si>
  <si>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</si>
  <si>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</si>
  <si>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</si>
  <si>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</si>
  <si>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</si>
  <si>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</si>
  <si>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</si>
  <si>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</si>
  <si>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</si>
  <si>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</si>
  <si>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</si>
  <si>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</si>
  <si>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</si>
  <si>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</si>
  <si>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</si>
  <si>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</si>
  <si>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</si>
  <si>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</si>
  <si>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</si>
  <si>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</si>
  <si>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</si>
  <si>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</si>
  <si>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</si>
  <si>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</si>
  <si>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</si>
  <si>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</si>
  <si>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</si>
  <si>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</si>
  <si>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</si>
  <si>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</si>
  <si>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</si>
  <si>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</si>
  <si>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</si>
  <si>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</si>
  <si>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</si>
  <si>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</si>
  <si>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</si>
  <si>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</si>
  <si>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</si>
  <si>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</si>
  <si>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</si>
  <si>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</si>
  <si>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</si>
  <si>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</si>
  <si>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</si>
  <si>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</si>
  <si>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</si>
  <si>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</si>
  <si>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</si>
  <si>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</si>
  <si>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</si>
  <si>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</si>
  <si>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</si>
  <si>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</si>
  <si>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</si>
  <si>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</si>
  <si>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</si>
  <si>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</si>
  <si>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</si>
  <si>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</si>
  <si>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</si>
  <si>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</si>
  <si>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</si>
  <si>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</si>
  <si>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</si>
  <si>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</si>
  <si>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</si>
  <si>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</si>
  <si>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</si>
  <si>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</si>
  <si>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</si>
  <si>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</si>
  <si>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</si>
  <si>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</si>
  <si>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</si>
  <si>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</si>
  <si>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</si>
  <si>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</si>
  <si>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</si>
  <si>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</si>
  <si>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</si>
  <si>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</si>
  <si>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</si>
  <si>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</si>
  <si>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</si>
  <si>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</si>
  <si>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</si>
  <si>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</si>
  <si>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</si>
  <si>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</si>
  <si>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</si>
  <si>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</si>
  <si>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</si>
  <si>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</si>
  <si>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</si>
  <si>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</si>
  <si>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</si>
  <si>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</si>
  <si>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</si>
  <si>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</si>
  <si>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</si>
  <si>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</si>
  <si>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</si>
  <si>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</si>
  <si>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</si>
  <si>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</si>
  <si>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</si>
  <si>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</si>
  <si>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</si>
  <si>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</si>
  <si>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</si>
  <si>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</si>
  <si>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</si>
  <si>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</si>
  <si>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</si>
  <si>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</si>
  <si>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</si>
  <si>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</si>
  <si>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</si>
  <si>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</si>
  <si>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</si>
  <si>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</si>
  <si>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</si>
  <si>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</si>
  <si>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</si>
  <si>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</si>
  <si>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</si>
  <si>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</si>
  <si>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</si>
  <si>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</si>
  <si>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</si>
  <si>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</si>
  <si>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</si>
  <si>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</si>
  <si>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</si>
  <si>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</si>
  <si>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</si>
  <si>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</si>
  <si>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</si>
  <si>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</si>
  <si>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</si>
  <si>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</si>
  <si>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</si>
  <si>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</si>
  <si>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</si>
  <si>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</si>
  <si>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</si>
  <si>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</si>
  <si>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</si>
  <si>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</si>
  <si>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</si>
  <si>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</si>
  <si>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</si>
  <si>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</si>
  <si>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</si>
  <si>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</si>
  <si>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</si>
  <si>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</si>
  <si>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</si>
  <si>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</si>
  <si>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</si>
  <si>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</si>
  <si>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</si>
  <si>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</si>
  <si>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</si>
  <si>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</si>
  <si>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</si>
  <si>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</si>
  <si>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</si>
  <si>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</si>
  <si>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</si>
  <si>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</si>
  <si>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</si>
  <si>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</si>
  <si>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</si>
  <si>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</si>
  <si>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</si>
  <si>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</si>
  <si>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</si>
  <si>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</si>
  <si>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</si>
  <si>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</si>
  <si>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</si>
  <si>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</si>
  <si>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</si>
  <si>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</si>
  <si>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</si>
  <si>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</si>
  <si>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</si>
  <si>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</si>
  <si>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</si>
  <si>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</si>
  <si>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</si>
  <si>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</si>
  <si>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</si>
  <si>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</si>
  <si>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</si>
  <si>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</si>
  <si>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</si>
  <si>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</si>
  <si>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</si>
  <si>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</si>
  <si>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</si>
  <si>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</si>
  <si>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</si>
  <si>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</si>
  <si>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</si>
  <si>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</si>
  <si>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</si>
  <si>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</si>
  <si>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</si>
  <si>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</si>
  <si>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</si>
  <si>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</si>
  <si>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</si>
  <si>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</si>
  <si>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</si>
  <si>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</si>
  <si>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</si>
  <si>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</si>
  <si>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</si>
  <si>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</si>
  <si>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</si>
  <si>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</si>
  <si>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</si>
  <si>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</si>
  <si>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</si>
  <si>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</si>
  <si>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</si>
  <si>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</si>
  <si>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</si>
  <si>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</si>
  <si>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</si>
  <si>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</si>
  <si>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</si>
  <si>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</si>
  <si>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</si>
  <si>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</si>
  <si>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</si>
  <si>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</si>
  <si>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</si>
  <si>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</si>
  <si>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</si>
  <si>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</si>
  <si>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</si>
  <si>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</si>
  <si>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</si>
  <si>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</si>
  <si>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</si>
  <si>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</si>
  <si>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</si>
  <si>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</si>
  <si>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</si>
  <si>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</si>
  <si>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</si>
  <si>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</si>
  <si>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</si>
  <si>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</si>
  <si>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</si>
  <si>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</si>
  <si>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</si>
  <si>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</si>
  <si>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</si>
  <si>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</si>
  <si>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</si>
  <si>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</si>
  <si>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</si>
  <si>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</si>
  <si>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</si>
  <si>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</si>
  <si>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</si>
  <si>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</si>
  <si>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</si>
  <si>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</si>
  <si>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</si>
  <si>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</si>
  <si>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</si>
  <si>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</si>
  <si>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</si>
  <si>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</si>
  <si>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</si>
  <si>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</si>
  <si>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</si>
  <si>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</si>
  <si>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</si>
  <si>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</si>
  <si>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</si>
  <si>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</si>
  <si>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</si>
  <si>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</si>
  <si>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</si>
  <si>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</si>
  <si>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</si>
  <si>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</si>
  <si>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</si>
  <si>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</si>
  <si>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</si>
  <si>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</si>
  <si>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</si>
  <si>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</si>
  <si>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</si>
  <si>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</si>
  <si>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</si>
  <si>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</si>
  <si>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</si>
  <si>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</si>
  <si>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</si>
  <si>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</si>
  <si>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</si>
  <si>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</si>
  <si>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</si>
  <si>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</si>
  <si>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</si>
  <si>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</si>
  <si>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</si>
  <si>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</si>
  <si>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</si>
  <si>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</si>
  <si>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</si>
  <si>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</si>
  <si>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</si>
  <si>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</si>
  <si>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</si>
  <si>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</si>
  <si>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</si>
  <si>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</si>
  <si>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</si>
  <si>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</si>
  <si>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</si>
  <si>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</si>
  <si>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</si>
  <si>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</si>
  <si>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</si>
  <si>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</si>
  <si>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</si>
  <si>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</si>
  <si>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</si>
  <si>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</si>
  <si>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</si>
  <si>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</si>
  <si>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</si>
  <si>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</si>
  <si>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</si>
  <si>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</si>
  <si>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</si>
  <si>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</si>
  <si>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</si>
  <si>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</si>
  <si>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</si>
  <si>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</si>
  <si>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</si>
  <si>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</si>
  <si>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</si>
  <si>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</si>
  <si>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</si>
  <si>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</si>
  <si>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</si>
  <si>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</si>
  <si>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</si>
  <si>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</si>
  <si>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</si>
  <si>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</si>
  <si>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</si>
  <si>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</si>
  <si>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</si>
  <si>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</si>
  <si>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</si>
  <si>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</si>
  <si>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</si>
  <si>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</si>
  <si>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</si>
  <si>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</si>
  <si>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</si>
  <si>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</si>
  <si>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</si>
  <si>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</si>
  <si>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</si>
  <si>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</si>
  <si>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</si>
  <si>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</si>
  <si>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</si>
  <si>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</si>
  <si>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</si>
  <si>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</si>
  <si>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</si>
  <si>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</si>
  <si>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</si>
  <si>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</si>
  <si>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</si>
  <si>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</si>
  <si>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</si>
  <si>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</si>
  <si>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</si>
  <si>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</si>
  <si>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</si>
  <si>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</si>
  <si>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</si>
  <si>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</si>
  <si>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</si>
  <si>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</si>
  <si>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</si>
  <si>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</si>
  <si>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</si>
  <si>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</si>
  <si>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</si>
  <si>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</si>
  <si>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</si>
  <si>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</si>
  <si>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</si>
  <si>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</si>
  <si>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</si>
  <si>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</si>
  <si>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</si>
  <si>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</si>
  <si>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</si>
  <si>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</si>
  <si>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</si>
  <si>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</si>
  <si>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</si>
  <si>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</si>
  <si>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</si>
  <si>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</si>
  <si>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</si>
  <si>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</si>
  <si>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</si>
  <si>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</si>
  <si>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</si>
  <si>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</si>
  <si>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</si>
  <si>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</si>
  <si>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</si>
  <si>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</si>
  <si>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</si>
  <si>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</si>
  <si>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</si>
  <si>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</si>
  <si>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</si>
  <si>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</si>
  <si>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</si>
  <si>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</si>
  <si>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</si>
  <si>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</si>
  <si>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</si>
  <si>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</si>
  <si>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</si>
  <si>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</si>
  <si>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</si>
  <si>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</si>
  <si>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</si>
  <si>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</si>
  <si>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</si>
  <si>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</si>
  <si>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</si>
  <si>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</si>
  <si>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</si>
  <si>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</si>
  <si>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</si>
  <si>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</si>
  <si>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</si>
  <si>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</si>
  <si>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</si>
  <si>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</si>
  <si>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</si>
  <si>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</si>
  <si>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</si>
  <si>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</si>
  <si>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</si>
  <si>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</si>
  <si>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</si>
  <si>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</si>
  <si>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</si>
  <si>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</si>
  <si>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</si>
  <si>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</si>
  <si>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</si>
  <si>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</si>
  <si>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</si>
  <si>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</si>
  <si>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</si>
  <si>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</si>
  <si>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</si>
  <si>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</si>
  <si>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</si>
  <si>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</si>
  <si>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</si>
  <si>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</si>
  <si>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</si>
  <si>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</si>
  <si>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</si>
  <si>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</si>
  <si>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</si>
  <si>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</si>
  <si>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</si>
  <si>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</si>
  <si>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</si>
  <si>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</si>
  <si>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</si>
  <si>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</si>
  <si>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</si>
  <si>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</si>
  <si>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</si>
  <si>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</si>
  <si>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</si>
  <si>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</si>
  <si>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</si>
  <si>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</si>
  <si>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</si>
  <si>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</si>
  <si>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</si>
  <si>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</si>
  <si>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</si>
  <si>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</si>
  <si>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</si>
  <si>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</si>
  <si>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</si>
  <si>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</si>
  <si>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</si>
  <si>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</si>
  <si>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</si>
  <si>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</si>
  <si>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</si>
  <si>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</si>
  <si>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</si>
  <si>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</si>
  <si>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</si>
  <si>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</si>
  <si>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</si>
  <si>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</si>
  <si>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</si>
  <si>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</si>
  <si>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</si>
  <si>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</si>
  <si>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</si>
  <si>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</si>
  <si>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</si>
  <si>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</si>
  <si>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</si>
  <si>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</si>
  <si>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</si>
  <si>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</si>
  <si>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</si>
  <si>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</si>
  <si>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</si>
  <si>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</si>
  <si>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</si>
  <si>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</si>
  <si>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</si>
  <si>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</si>
  <si>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</si>
  <si>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</si>
  <si>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</si>
  <si>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</si>
  <si>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</si>
  <si>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</si>
  <si>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</si>
  <si>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</si>
  <si>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</si>
  <si>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</si>
  <si>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</si>
  <si>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</si>
  <si>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</si>
  <si>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</si>
  <si>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</si>
  <si>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</si>
  <si>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</si>
  <si>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</si>
  <si>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</si>
  <si>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</si>
  <si>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</si>
  <si>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</si>
  <si>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</si>
  <si>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</si>
  <si>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</si>
  <si>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</si>
  <si>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</si>
  <si>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</si>
  <si>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</si>
  <si>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</si>
  <si>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</si>
  <si>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</si>
  <si>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</si>
  <si>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</si>
  <si>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</si>
  <si>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</si>
  <si>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</si>
  <si>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</si>
  <si>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</si>
  <si>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</si>
  <si>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</si>
  <si>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</si>
  <si>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</si>
  <si>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</si>
  <si>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</si>
  <si>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</si>
  <si>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</si>
  <si>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</si>
  <si>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</si>
  <si>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</si>
  <si>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</si>
  <si>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</si>
  <si>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</si>
  <si>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</si>
  <si>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</si>
  <si>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</si>
  <si>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</si>
  <si>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</si>
  <si>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</si>
  <si>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</si>
  <si>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</si>
  <si>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</si>
  <si>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</si>
  <si>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</si>
  <si>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</si>
  <si>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</si>
  <si>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</si>
  <si>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</si>
  <si>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</si>
  <si>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</si>
  <si>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</si>
  <si>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</si>
  <si>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</si>
  <si>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</si>
  <si>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</si>
  <si>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</si>
  <si>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</si>
  <si>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</si>
  <si>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</si>
  <si>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</si>
  <si>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</si>
  <si>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</si>
  <si>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</si>
  <si>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</si>
  <si>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</si>
  <si>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</si>
  <si>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</si>
  <si>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</si>
  <si>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</si>
  <si>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</si>
  <si>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</si>
  <si>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</si>
  <si>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</si>
  <si>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</si>
  <si>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</si>
  <si>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</si>
  <si>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</si>
  <si>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</si>
  <si>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</si>
  <si>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</si>
  <si>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</si>
  <si>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</si>
  <si>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</si>
  <si>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</si>
  <si>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</si>
  <si>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</si>
  <si>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</si>
  <si>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</si>
  <si>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</si>
  <si>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</si>
  <si>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</si>
  <si>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</si>
  <si>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</si>
  <si>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</si>
  <si>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</si>
  <si>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</si>
  <si>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</si>
  <si>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</si>
  <si>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</si>
  <si>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</si>
  <si>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</si>
  <si>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</si>
  <si>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</si>
  <si>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</si>
  <si>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</si>
  <si>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</si>
  <si>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</si>
  <si>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</si>
  <si>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</si>
  <si>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</si>
  <si>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</si>
  <si>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</si>
  <si>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</si>
  <si>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</si>
  <si>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</si>
  <si>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</si>
  <si>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</si>
  <si>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</si>
  <si>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</si>
  <si>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</si>
  <si>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</si>
  <si>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</si>
  <si>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</si>
  <si>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</si>
  <si>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</si>
  <si>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</si>
  <si>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</si>
  <si>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</si>
  <si>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</si>
  <si>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</si>
  <si>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</si>
  <si>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</si>
  <si>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</si>
  <si>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</si>
  <si>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</si>
  <si>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</si>
  <si>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</si>
  <si>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</si>
  <si>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</si>
  <si>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</si>
  <si>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</si>
  <si>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</si>
  <si>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</si>
  <si>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</si>
  <si>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</si>
  <si>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</si>
  <si>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</si>
  <si>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</si>
  <si>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</si>
  <si>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</si>
  <si>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</si>
  <si>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</si>
  <si>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</si>
  <si>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</si>
  <si>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</si>
  <si>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</si>
  <si>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</si>
  <si>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</si>
  <si>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</si>
  <si>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</si>
  <si>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</si>
  <si>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</si>
  <si>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</si>
  <si>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</si>
  <si>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</si>
  <si>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</si>
  <si>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</si>
  <si>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</si>
  <si>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</si>
  <si>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</si>
  <si>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</si>
  <si>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</si>
  <si>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</si>
  <si>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</si>
  <si>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</si>
  <si>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</si>
  <si>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</si>
  <si>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</si>
  <si>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</si>
  <si>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</si>
  <si>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</si>
  <si>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</si>
  <si>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</si>
  <si>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</si>
  <si>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</si>
  <si>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</si>
  <si>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</si>
  <si>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</si>
  <si>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</si>
  <si>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</si>
  <si>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</si>
  <si>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</si>
  <si>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</si>
  <si>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</si>
  <si>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</si>
  <si>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</si>
  <si>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</si>
  <si>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</si>
  <si>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</si>
  <si>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</si>
  <si>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</si>
  <si>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</si>
  <si>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</si>
  <si>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</si>
  <si>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</si>
  <si>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</si>
  <si>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</si>
  <si>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</si>
  <si>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</si>
  <si>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</si>
  <si>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</si>
  <si>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</si>
  <si>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</si>
  <si>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</si>
  <si>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</si>
  <si>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</si>
  <si>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</si>
  <si>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</si>
  <si>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</si>
  <si>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</si>
  <si>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</si>
  <si>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</si>
  <si>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</si>
  <si>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</si>
  <si>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</si>
  <si>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</si>
  <si>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</si>
  <si>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</si>
  <si>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</si>
  <si>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</si>
  <si>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</si>
  <si>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</si>
  <si>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</si>
  <si>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</si>
  <si>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</si>
  <si>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</si>
  <si>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</si>
  <si>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</si>
  <si>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</si>
  <si>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</si>
  <si>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</si>
  <si>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</si>
  <si>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</si>
  <si>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</si>
  <si>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</si>
  <si>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</si>
  <si>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</si>
  <si>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</si>
  <si>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</si>
  <si>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</si>
  <si>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</si>
  <si>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</si>
  <si>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</si>
  <si>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</si>
  <si>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</si>
  <si>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</si>
  <si>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</si>
  <si>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</si>
  <si>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</si>
  <si>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</si>
  <si>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</si>
  <si>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</si>
  <si>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</si>
  <si>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</si>
  <si>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</si>
  <si>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</si>
  <si>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</si>
  <si>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</si>
  <si>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</si>
  <si>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</si>
  <si>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</si>
  <si>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</si>
  <si>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</si>
  <si>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</si>
  <si>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</si>
  <si>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</si>
  <si>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</si>
  <si>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</si>
  <si>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</si>
  <si>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</si>
  <si>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</si>
  <si>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</si>
  <si>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</si>
  <si>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</si>
  <si>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</si>
  <si>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</si>
  <si>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</si>
  <si>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</si>
  <si>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</si>
  <si>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</si>
  <si>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</si>
  <si>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</si>
  <si>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</si>
  <si>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</si>
  <si>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</si>
  <si>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</si>
  <si>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</si>
  <si>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</si>
  <si>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</si>
  <si>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</si>
  <si>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</si>
  <si>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</si>
  <si>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</si>
  <si>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</si>
  <si>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</si>
  <si>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</si>
  <si>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</si>
  <si>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</si>
  <si>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</si>
  <si>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</si>
  <si>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</si>
  <si>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</si>
  <si>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</si>
  <si>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</si>
  <si>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</si>
  <si>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</si>
  <si>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</si>
  <si>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</si>
  <si>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</si>
  <si>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</si>
  <si>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</si>
  <si>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</si>
  <si>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</si>
  <si>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</si>
  <si>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</si>
  <si>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</si>
  <si>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</si>
  <si>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</si>
  <si>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</si>
  <si>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</si>
  <si>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</si>
  <si>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</si>
  <si>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</si>
  <si>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</si>
  <si>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</si>
  <si>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</si>
  <si>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</si>
  <si>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</si>
  <si>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</si>
  <si>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</si>
  <si>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</si>
  <si>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</si>
  <si>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</si>
  <si>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</si>
  <si>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</si>
  <si>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</si>
  <si>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</si>
  <si>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</si>
  <si>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</si>
  <si>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</si>
  <si>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</si>
  <si>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</si>
  <si>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</si>
  <si>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</si>
  <si>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</si>
  <si>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</si>
  <si>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</si>
  <si>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</si>
  <si>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</si>
  <si>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</si>
  <si>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</si>
  <si>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</si>
  <si>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</si>
  <si>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</si>
  <si>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</si>
  <si>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</si>
  <si>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</si>
  <si>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</si>
  <si>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</si>
  <si>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</si>
  <si>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</si>
  <si>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</si>
  <si>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</si>
  <si>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</si>
  <si>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</si>
  <si>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</si>
  <si>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</si>
  <si>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</si>
  <si>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</si>
  <si>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</si>
  <si>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</si>
  <si>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</si>
  <si>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</si>
  <si>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</si>
  <si>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</si>
  <si>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</si>
  <si>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</si>
  <si>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</si>
  <si>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</si>
  <si>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</si>
  <si>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</si>
  <si>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</si>
  <si>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</si>
  <si>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</si>
  <si>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</si>
  <si>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</si>
  <si>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</si>
  <si>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</si>
  <si>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</si>
  <si>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</si>
  <si>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</si>
  <si>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</si>
  <si>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</si>
  <si>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</si>
  <si>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</si>
  <si>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</si>
  <si>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</si>
  <si>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</si>
  <si>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</si>
  <si>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</si>
  <si>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</si>
  <si>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</si>
  <si>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</si>
  <si>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</si>
  <si>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</si>
  <si>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</si>
  <si>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</si>
  <si>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</si>
  <si>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</si>
  <si>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</si>
  <si>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</si>
  <si>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</si>
  <si>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</si>
  <si>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</si>
  <si>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</si>
  <si>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</si>
  <si>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</si>
  <si>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</si>
  <si>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</si>
  <si>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</si>
  <si>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</si>
  <si>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</si>
  <si>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</si>
  <si>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</si>
  <si>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</si>
  <si>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</si>
  <si>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</si>
  <si>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</si>
  <si>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</si>
  <si>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</si>
  <si>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</si>
  <si>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</si>
  <si>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</si>
  <si>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</si>
  <si>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</si>
  <si>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</si>
  <si>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</si>
  <si>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</si>
  <si>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</si>
  <si>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</si>
  <si>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</si>
  <si>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</si>
  <si>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</si>
  <si>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</si>
  <si>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</si>
  <si>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</si>
  <si>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</si>
  <si>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</si>
  <si>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</si>
  <si>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</si>
  <si>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</si>
  <si>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</si>
  <si>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</si>
  <si>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</si>
  <si>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</si>
  <si>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</si>
  <si>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</si>
  <si>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</si>
  <si>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</si>
  <si>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</si>
  <si>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</si>
  <si>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</si>
  <si>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</si>
  <si>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</si>
  <si>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</si>
  <si>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</si>
  <si>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</si>
  <si>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</si>
  <si>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</si>
  <si>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</si>
  <si>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</si>
  <si>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</si>
  <si>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</si>
  <si>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</si>
  <si>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</si>
  <si>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</si>
  <si>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</si>
  <si>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</si>
  <si>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</si>
  <si>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</si>
  <si>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</si>
  <si>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</si>
  <si>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</si>
  <si>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</si>
  <si>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</si>
  <si>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</si>
  <si>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</si>
  <si>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</si>
  <si>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</si>
  <si>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</si>
  <si>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</si>
  <si>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</si>
  <si>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</si>
  <si>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</si>
  <si>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</si>
  <si>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</si>
  <si>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</si>
  <si>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</si>
  <si>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</si>
  <si>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</si>
  <si>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</si>
  <si>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</si>
  <si>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</si>
  <si>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</si>
  <si>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</si>
  <si>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</si>
  <si>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</si>
  <si>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</si>
  <si>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</si>
  <si>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</si>
  <si>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</si>
  <si>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</si>
  <si>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</si>
  <si>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</si>
  <si>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</si>
  <si>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</si>
  <si>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</si>
  <si>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</si>
  <si>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</si>
  <si>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</si>
  <si>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</si>
  <si>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</si>
  <si>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</si>
  <si>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</si>
  <si>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</si>
  <si>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</si>
  <si>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</si>
  <si>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</si>
  <si>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</si>
  <si>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</si>
  <si>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</si>
  <si>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</si>
  <si>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</si>
  <si>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</si>
  <si>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</si>
  <si>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</si>
  <si>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</si>
  <si>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</si>
  <si>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</si>
  <si>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</si>
  <si>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</si>
  <si>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</si>
  <si>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</si>
  <si>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</si>
  <si>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</si>
  <si>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</si>
  <si>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</si>
  <si>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</si>
  <si>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</si>
  <si>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</si>
  <si>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</si>
  <si>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</si>
  <si>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</si>
  <si>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</si>
  <si>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</si>
  <si>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</si>
  <si>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</si>
  <si>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</si>
  <si>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</si>
  <si>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</si>
  <si>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</si>
  <si>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</si>
  <si>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</si>
  <si>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</si>
  <si>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</si>
  <si>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</si>
  <si>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</si>
  <si>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</si>
  <si>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</si>
  <si>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</si>
  <si>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</si>
  <si>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</si>
  <si>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</si>
  <si>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</si>
  <si>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</si>
  <si>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</si>
  <si>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</si>
  <si>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</si>
  <si>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</si>
  <si>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</si>
  <si>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</si>
  <si>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</si>
  <si>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</si>
  <si>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</si>
  <si>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</si>
  <si>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</si>
  <si>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</si>
  <si>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</si>
  <si>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</si>
  <si>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</si>
  <si>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</si>
  <si>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</si>
  <si>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</si>
  <si>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</si>
  <si>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</si>
  <si>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</si>
  <si>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</si>
  <si>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</si>
  <si>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</si>
  <si>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</si>
  <si>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</si>
  <si>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</si>
  <si>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</si>
  <si>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</si>
  <si>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</si>
  <si>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</si>
  <si>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</si>
  <si>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</si>
  <si>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</si>
  <si>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</si>
  <si>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</si>
  <si>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</si>
  <si>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</si>
  <si>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</si>
  <si>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</si>
  <si>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</si>
  <si>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</si>
  <si>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</si>
  <si>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</si>
  <si>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</si>
  <si>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</si>
  <si>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</si>
  <si>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</si>
  <si>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</si>
  <si>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</si>
  <si>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</si>
  <si>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</si>
  <si>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</si>
  <si>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</si>
  <si>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</si>
  <si>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</si>
  <si>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</si>
  <si>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</si>
  <si>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</si>
  <si>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</si>
  <si>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</si>
  <si>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</si>
  <si>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</si>
  <si>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</si>
  <si>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</si>
  <si>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</si>
  <si>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</si>
  <si>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</si>
  <si>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</si>
  <si>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</si>
  <si>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</si>
  <si>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</si>
  <si>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</si>
  <si>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</si>
  <si>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</si>
  <si>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</si>
  <si>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</si>
  <si>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</si>
  <si>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</si>
  <si>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</si>
  <si>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</si>
  <si>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</si>
  <si>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</si>
  <si>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</si>
  <si>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</si>
  <si>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</si>
  <si>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</si>
  <si>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</si>
  <si>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</si>
  <si>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</si>
  <si>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</si>
  <si>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</si>
  <si>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</si>
  <si>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</si>
  <si>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</si>
  <si>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</si>
  <si>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</si>
  <si>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</si>
  <si>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</si>
  <si>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</si>
  <si>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</si>
  <si>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</si>
  <si>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</si>
  <si>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</si>
  <si>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</si>
  <si>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</si>
  <si>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</si>
  <si>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</si>
  <si>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</si>
  <si>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</si>
  <si>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</si>
  <si>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</si>
  <si>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</si>
  <si>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</si>
  <si>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</si>
  <si>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</si>
  <si>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</si>
  <si>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</si>
  <si>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</si>
  <si>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</si>
  <si>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</si>
  <si>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</si>
  <si>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</si>
  <si>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</si>
  <si>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</si>
  <si>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</si>
  <si>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</si>
  <si>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</si>
  <si>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</si>
  <si>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</si>
  <si>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</si>
  <si>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</si>
  <si>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</si>
  <si>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</si>
  <si>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</si>
  <si>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</si>
  <si>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</si>
  <si>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</si>
  <si>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</si>
  <si>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</si>
  <si>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</si>
  <si>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</si>
  <si>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</si>
  <si>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</si>
  <si>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</si>
  <si>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</si>
  <si>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</si>
  <si>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</si>
  <si>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</si>
  <si>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</si>
  <si>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</si>
  <si>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</si>
  <si>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</si>
  <si>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</si>
  <si>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</si>
  <si>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</si>
  <si>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</si>
  <si>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</si>
  <si>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</si>
  <si>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</si>
  <si>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</si>
  <si>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</si>
  <si>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</si>
  <si>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</si>
  <si>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</si>
  <si>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</si>
  <si>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</si>
  <si>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</si>
  <si>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</si>
  <si>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</si>
  <si>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</si>
  <si>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</si>
  <si>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</si>
  <si>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</si>
  <si>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</si>
  <si>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</si>
  <si>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</si>
  <si>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</si>
  <si>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</si>
  <si>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</si>
  <si>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</si>
  <si>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</si>
  <si>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</si>
  <si>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</si>
  <si>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</si>
  <si>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</si>
  <si>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</si>
  <si>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</si>
  <si>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</si>
  <si>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</si>
  <si>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</si>
  <si>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</si>
  <si>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</si>
  <si>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</si>
  <si>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</si>
  <si>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</si>
  <si>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</si>
  <si>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</si>
  <si>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</si>
  <si>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</si>
  <si>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</si>
  <si>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</si>
  <si>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</si>
  <si>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</si>
  <si>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</si>
  <si>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</si>
  <si>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</si>
  <si>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</si>
  <si>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</si>
  <si>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</si>
  <si>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</si>
  <si>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</si>
  <si>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</si>
  <si>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</si>
  <si>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</si>
  <si>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</si>
  <si>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</si>
  <si>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</si>
  <si>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</si>
  <si>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</si>
  <si>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</si>
  <si>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</si>
  <si>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</si>
  <si>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</si>
  <si>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</si>
  <si>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</si>
  <si>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</si>
  <si>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</si>
  <si>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</si>
  <si>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</si>
  <si>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</si>
  <si>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</si>
  <si>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</si>
  <si>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</si>
  <si>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</si>
  <si>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</si>
  <si>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</si>
  <si>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</si>
  <si>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</si>
  <si>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</si>
  <si>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</si>
  <si>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</si>
  <si>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</si>
  <si>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</si>
  <si>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</si>
  <si>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</si>
  <si>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</si>
  <si>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</si>
  <si>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</si>
  <si>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</si>
  <si>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</si>
  <si>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</si>
  <si>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</si>
  <si>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</si>
  <si>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</si>
  <si>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</si>
  <si>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</si>
  <si>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</si>
  <si>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</si>
  <si>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</si>
  <si>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</si>
  <si>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</si>
  <si>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</si>
  <si>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</si>
  <si>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</si>
  <si>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</si>
  <si>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</si>
  <si>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</si>
  <si>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</si>
  <si>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</si>
  <si>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</si>
  <si>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</si>
  <si>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</si>
  <si>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</si>
  <si>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</si>
  <si>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</si>
  <si>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</si>
  <si>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</si>
  <si>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</si>
  <si>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</si>
  <si>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</si>
  <si>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</si>
  <si>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</si>
  <si>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</si>
  <si>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</si>
  <si>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</si>
  <si>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</si>
  <si>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</si>
  <si>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</si>
  <si>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</si>
  <si>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</si>
  <si>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</si>
  <si>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</si>
  <si>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</si>
  <si>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</si>
  <si>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</si>
  <si>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</si>
  <si>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</si>
  <si>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</si>
  <si>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</si>
  <si>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</si>
  <si>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</si>
  <si>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</si>
  <si>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</si>
  <si>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</si>
  <si>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</si>
  <si>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</si>
  <si>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</si>
  <si>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</si>
  <si>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</si>
  <si>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</si>
  <si>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</si>
  <si>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</si>
  <si>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</si>
  <si>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</si>
  <si>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</si>
  <si>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</si>
  <si>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</si>
  <si>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</si>
  <si>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</si>
  <si>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</si>
  <si>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</si>
  <si>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</si>
  <si>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</si>
  <si>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</si>
  <si>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</si>
  <si>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</si>
  <si>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</si>
  <si>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</si>
  <si>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</si>
  <si>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</si>
  <si>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</si>
  <si>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</si>
  <si>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</si>
  <si>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</si>
  <si>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</si>
  <si>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</si>
  <si>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</si>
  <si>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</si>
  <si>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</si>
  <si>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</si>
  <si>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</si>
  <si>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</si>
  <si>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</si>
  <si>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</si>
  <si>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</si>
  <si>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</si>
  <si>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</si>
  <si>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</si>
  <si>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</si>
  <si>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</si>
  <si>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</si>
  <si>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</si>
  <si>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</si>
  <si>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</si>
  <si>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</si>
  <si>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</si>
  <si>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</si>
  <si>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</si>
  <si>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</si>
  <si>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</si>
  <si>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</si>
  <si>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</si>
  <si>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</si>
  <si>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</si>
  <si>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</si>
  <si>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</si>
  <si>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</si>
  <si>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</si>
  <si>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</si>
  <si>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</si>
  <si>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</si>
  <si>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</si>
  <si>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</si>
  <si>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</si>
  <si>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</si>
  <si>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</si>
  <si>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</si>
  <si>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</si>
  <si>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</si>
  <si>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</si>
  <si>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</si>
  <si>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</si>
  <si>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</si>
  <si>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</si>
  <si>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</si>
  <si>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</si>
  <si>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</si>
  <si>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</si>
  <si>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</si>
  <si>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</si>
  <si>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</si>
  <si>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</si>
  <si>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</si>
  <si>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</si>
  <si>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</si>
  <si>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</si>
  <si>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</si>
  <si>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</si>
  <si>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</si>
  <si>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</si>
  <si>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</si>
  <si>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</si>
  <si>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</si>
  <si>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</si>
  <si>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</si>
  <si>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</si>
  <si>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</si>
  <si>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</si>
  <si>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</si>
  <si>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</si>
  <si>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</si>
  <si>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</si>
  <si>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</si>
  <si>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</si>
  <si>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</si>
  <si>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</si>
  <si>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</si>
  <si>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</si>
  <si>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</si>
  <si>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</si>
  <si>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</si>
  <si>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</si>
  <si>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</si>
  <si>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</si>
  <si>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</si>
  <si>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</si>
  <si>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</si>
  <si>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</si>
  <si>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</si>
  <si>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</si>
  <si>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</si>
  <si>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</si>
  <si>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</si>
  <si>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</si>
  <si>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</si>
  <si>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</si>
  <si>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</si>
  <si>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</si>
  <si>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</si>
  <si>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</si>
  <si>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</si>
  <si>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</si>
  <si>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</si>
  <si>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</si>
  <si>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</si>
  <si>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</si>
  <si>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</si>
  <si>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</si>
  <si>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</si>
  <si>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</si>
  <si>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</si>
  <si>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</si>
  <si>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</si>
  <si>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</si>
  <si>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</si>
  <si>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</si>
  <si>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</si>
  <si>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</si>
  <si>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</si>
  <si>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</si>
  <si>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</si>
  <si>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</si>
  <si>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</si>
  <si>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</si>
  <si>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</si>
  <si>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</si>
  <si>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</si>
  <si>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</si>
  <si>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</si>
  <si>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</si>
  <si>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</si>
  <si>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</si>
  <si>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</si>
  <si>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</si>
  <si>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</si>
  <si>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</si>
  <si>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</si>
  <si>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</si>
  <si>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</si>
  <si>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</si>
  <si>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</si>
  <si>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</si>
  <si>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</si>
  <si>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</si>
  <si>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</si>
  <si>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</si>
  <si>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</si>
  <si>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</si>
  <si>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</si>
  <si>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</si>
  <si>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</si>
  <si>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</si>
  <si>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</si>
  <si>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</si>
  <si>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</si>
  <si>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</si>
  <si>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</si>
  <si>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</si>
  <si>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</si>
  <si>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</si>
  <si>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</si>
  <si>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</si>
  <si>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</si>
  <si>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</si>
  <si>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</si>
  <si>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</si>
  <si>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</si>
  <si>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</si>
  <si>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</si>
  <si>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</si>
  <si>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</si>
  <si>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</si>
  <si>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</si>
  <si>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</si>
  <si>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</si>
  <si>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</si>
  <si>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</si>
  <si>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</si>
  <si>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</si>
  <si>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</si>
  <si>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</si>
  <si>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</si>
  <si>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</si>
  <si>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</si>
  <si>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</si>
  <si>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</si>
  <si>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</si>
  <si>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</si>
  <si>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</si>
  <si>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</si>
  <si>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</si>
  <si>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</si>
  <si>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</si>
  <si>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</si>
  <si>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</si>
  <si>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</si>
  <si>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</si>
  <si>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</si>
  <si>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</si>
  <si>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</si>
  <si>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</si>
  <si>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</si>
  <si>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</si>
  <si>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</si>
  <si>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</si>
  <si>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</si>
  <si>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</si>
  <si>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</si>
  <si>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</si>
  <si>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</si>
  <si>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</si>
  <si>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</si>
  <si>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</si>
  <si>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</si>
  <si>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</si>
  <si>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</si>
  <si>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</si>
  <si>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</si>
  <si>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</si>
  <si>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</si>
  <si>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</si>
  <si>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</si>
  <si>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</si>
  <si>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</si>
  <si>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</si>
  <si>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</si>
  <si>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</si>
  <si>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</si>
  <si>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</si>
  <si>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</si>
  <si>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</si>
  <si>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</si>
  <si>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</si>
  <si>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</si>
  <si>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</si>
  <si>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</si>
  <si>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</si>
  <si>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</si>
  <si>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</si>
  <si>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</si>
  <si>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</si>
  <si>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</si>
  <si>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</si>
  <si>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</si>
  <si>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</si>
  <si>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</si>
  <si>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</si>
  <si>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</si>
  <si>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</si>
  <si>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</si>
  <si>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</si>
  <si>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</si>
  <si>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</si>
  <si>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</si>
  <si>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</si>
  <si>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</si>
  <si>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</si>
  <si>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</si>
  <si>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</si>
  <si>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</si>
  <si>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</si>
  <si>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</si>
  <si>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</si>
  <si>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</si>
  <si>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</si>
  <si>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</si>
  <si>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</si>
  <si>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</si>
  <si>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</si>
  <si>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</si>
  <si>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</si>
  <si>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</si>
  <si>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</si>
  <si>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</si>
  <si>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</si>
  <si>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</si>
  <si>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</si>
  <si>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</si>
  <si>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</si>
  <si>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</si>
  <si>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</si>
  <si>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</si>
  <si>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</si>
  <si>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</si>
  <si>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</si>
  <si>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</si>
  <si>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</si>
  <si>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</si>
  <si>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</si>
  <si>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</si>
  <si>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</si>
  <si>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</si>
  <si>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</si>
  <si>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</si>
  <si>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</si>
  <si>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</si>
  <si>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</si>
  <si>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</si>
  <si>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</si>
  <si>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</si>
  <si>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</si>
  <si>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</si>
  <si>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</si>
  <si>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</si>
  <si>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</si>
  <si>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</si>
  <si>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</si>
  <si>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</si>
  <si>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</si>
  <si>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</si>
  <si>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</si>
  <si>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</si>
  <si>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</si>
  <si>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</si>
  <si>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</si>
  <si>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</si>
  <si>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</si>
  <si>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</si>
  <si>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</si>
  <si>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</si>
  <si>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</si>
  <si>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</si>
  <si>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</si>
  <si>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</si>
  <si>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</si>
  <si>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</si>
  <si>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</si>
  <si>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</si>
  <si>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</si>
  <si>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</si>
  <si>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</si>
  <si>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</si>
  <si>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</si>
  <si>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</si>
  <si>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</si>
  <si>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</si>
  <si>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</si>
  <si>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</si>
  <si>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</si>
  <si>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</si>
  <si>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</si>
  <si>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</si>
  <si>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</si>
  <si>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</si>
  <si>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</si>
  <si>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</si>
  <si>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</si>
  <si>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</si>
  <si>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</si>
  <si>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</si>
  <si>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</si>
  <si>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</si>
  <si>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</si>
  <si>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</si>
  <si>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</si>
  <si>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</si>
  <si>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</si>
  <si>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</si>
  <si>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</si>
  <si>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</si>
  <si>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</si>
  <si>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</si>
  <si>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</si>
  <si>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</si>
  <si>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</si>
  <si>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</si>
  <si>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</si>
  <si>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</si>
  <si>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</si>
  <si>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</si>
  <si>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</si>
  <si>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</si>
  <si>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</si>
  <si>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</si>
  <si>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</si>
  <si>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</si>
  <si>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</si>
  <si>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</si>
  <si>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</si>
  <si>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</si>
  <si>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</si>
  <si>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</si>
  <si>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</si>
  <si>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</si>
  <si>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</si>
  <si>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</si>
  <si>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</si>
  <si>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</si>
  <si>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</si>
  <si>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</si>
  <si>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</si>
  <si>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</si>
  <si>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</si>
  <si>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</si>
  <si>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</si>
  <si>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</si>
  <si>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</si>
  <si>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</si>
  <si>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</si>
  <si>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</si>
  <si>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</si>
  <si>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</si>
  <si>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</si>
  <si>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</si>
  <si>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</si>
  <si>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</si>
  <si>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</si>
  <si>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</si>
  <si>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</si>
  <si>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</si>
  <si>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</si>
  <si>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</si>
  <si>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</si>
  <si>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</si>
  <si>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</si>
  <si>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</si>
  <si>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</si>
  <si>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</si>
  <si>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</si>
  <si>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</si>
  <si>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</si>
  <si>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</si>
  <si>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</si>
  <si>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</si>
  <si>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</si>
  <si>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</si>
  <si>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</si>
  <si>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</si>
  <si>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</si>
  <si>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</si>
  <si>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</si>
  <si>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</si>
  <si>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</si>
  <si>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</si>
  <si>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</si>
  <si>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</si>
  <si>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</si>
  <si>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</si>
  <si>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</si>
  <si>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</si>
  <si>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</si>
  <si>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</si>
  <si>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</si>
  <si>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</si>
  <si>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</si>
  <si>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</si>
  <si>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</si>
  <si>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</si>
  <si>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</si>
  <si>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</si>
  <si>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</si>
  <si>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</si>
  <si>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</si>
  <si>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</si>
  <si>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</si>
  <si>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</si>
  <si>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</si>
  <si>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</si>
  <si>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</si>
  <si>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</si>
  <si>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</si>
  <si>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</si>
  <si>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</si>
  <si>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</si>
  <si>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</si>
  <si>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</si>
  <si>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</si>
  <si>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</si>
  <si>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</si>
  <si>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</si>
  <si>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</si>
  <si>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</si>
  <si>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</si>
  <si>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</si>
  <si>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</si>
  <si>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</si>
  <si>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</si>
  <si>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</si>
  <si>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</si>
  <si>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</si>
  <si>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</si>
  <si>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</si>
  <si>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</si>
  <si>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</si>
  <si>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</si>
  <si>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</si>
  <si>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</si>
  <si>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</si>
  <si>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</si>
  <si>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</si>
  <si>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</si>
  <si>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</si>
  <si>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</si>
  <si>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</si>
  <si>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</si>
  <si>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</si>
  <si>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</si>
  <si>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</si>
  <si>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</si>
  <si>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</si>
  <si>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</si>
  <si>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</si>
  <si>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</si>
  <si>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</si>
  <si>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</si>
  <si>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</si>
  <si>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</si>
  <si>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</si>
  <si>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</si>
  <si>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</si>
  <si>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</si>
  <si>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</si>
  <si>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</si>
  <si>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</si>
  <si>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</si>
  <si>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</si>
  <si>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</si>
  <si>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</si>
  <si>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</si>
  <si>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</si>
  <si>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</si>
  <si>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</si>
  <si>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</si>
  <si>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</si>
  <si>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</si>
  <si>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</si>
  <si>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</si>
  <si>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</si>
  <si>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</si>
  <si>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</si>
  <si>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</si>
  <si>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</si>
  <si>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</si>
  <si>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</si>
  <si>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</si>
  <si>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</si>
  <si>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</si>
  <si>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</si>
  <si>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</si>
  <si>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</si>
  <si>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</si>
  <si>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</si>
  <si>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</si>
  <si>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</si>
  <si>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</si>
  <si>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</si>
  <si>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</si>
  <si>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</si>
  <si>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</si>
  <si>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</si>
  <si>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</si>
  <si>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</si>
  <si>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</si>
  <si>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</si>
  <si>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</si>
  <si>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</si>
  <si>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</si>
  <si>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</si>
  <si>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</si>
  <si>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</si>
  <si>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</si>
  <si>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</si>
  <si>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</si>
  <si>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</si>
  <si>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</si>
  <si>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</si>
  <si>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</si>
  <si>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</si>
  <si>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</si>
  <si>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</si>
  <si>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</si>
  <si>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</si>
  <si>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</si>
  <si>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</si>
  <si>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</si>
  <si>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</si>
  <si>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</si>
  <si>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</si>
  <si>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</si>
  <si>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</si>
  <si>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</si>
  <si>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</si>
  <si>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</si>
  <si>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</si>
  <si>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</si>
  <si>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</si>
  <si>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</si>
  <si>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</si>
  <si>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</si>
  <si>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</si>
  <si>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</si>
  <si>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</si>
  <si>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</si>
  <si>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</si>
  <si>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</si>
  <si>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</si>
  <si>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</si>
  <si>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</si>
  <si>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</si>
  <si>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</si>
  <si>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</si>
  <si>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</si>
  <si>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</si>
  <si>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</si>
  <si>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</si>
  <si>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</si>
  <si>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</si>
  <si>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</si>
  <si>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</si>
  <si>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</si>
  <si>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</si>
  <si>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</si>
  <si>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</si>
  <si>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</si>
  <si>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</si>
  <si>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</si>
  <si>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</si>
  <si>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</si>
  <si>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</si>
  <si>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</si>
  <si>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</si>
  <si>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</si>
  <si>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</si>
  <si>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</si>
  <si>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</si>
  <si>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</si>
  <si>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</si>
  <si>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</si>
  <si>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</si>
  <si>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</si>
  <si>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</si>
  <si>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</si>
  <si>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</si>
  <si>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</si>
  <si>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</si>
  <si>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</si>
  <si>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</si>
  <si>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</si>
  <si>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</si>
  <si>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</si>
  <si>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</si>
  <si>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</si>
  <si>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</si>
  <si>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</si>
  <si>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</si>
  <si>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</si>
  <si>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</si>
  <si>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</si>
  <si>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</si>
  <si>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</si>
  <si>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</si>
  <si>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</si>
  <si>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</si>
  <si>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</si>
  <si>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</si>
  <si>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</si>
  <si>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</si>
  <si>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</si>
  <si>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</si>
  <si>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</si>
  <si>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</si>
  <si>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</si>
  <si>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</si>
  <si>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</si>
  <si>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</si>
  <si>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</si>
  <si>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</si>
  <si>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</si>
  <si>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</si>
  <si>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</si>
  <si>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</si>
  <si>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</si>
  <si>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</si>
  <si>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</si>
  <si>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</si>
  <si>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</si>
  <si>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</si>
  <si>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</si>
  <si>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</si>
  <si>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</si>
  <si>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</si>
  <si>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</si>
  <si>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</si>
  <si>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</si>
  <si>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</si>
  <si>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</si>
  <si>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</si>
  <si>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</si>
  <si>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</si>
  <si>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</si>
  <si>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</si>
  <si>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</si>
  <si>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</si>
  <si>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</si>
  <si>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</si>
  <si>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</si>
  <si>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</si>
  <si>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</si>
  <si>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</si>
  <si>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</si>
  <si>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</si>
  <si>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</si>
  <si>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</si>
  <si>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</si>
  <si>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</si>
  <si>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</si>
  <si>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</si>
  <si>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</si>
  <si>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</si>
  <si>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</si>
  <si>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</si>
  <si>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</si>
  <si>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</si>
  <si>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</si>
  <si>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</si>
  <si>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</si>
  <si>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</si>
  <si>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</si>
  <si>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</si>
  <si>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</si>
  <si>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</si>
  <si>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</si>
  <si>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</si>
  <si>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</si>
  <si>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</si>
  <si>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</si>
  <si>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</si>
  <si>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</si>
  <si>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</si>
  <si>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</si>
  <si>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</si>
  <si>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</si>
  <si>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</si>
  <si>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</si>
  <si>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</si>
  <si>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</si>
  <si>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</si>
  <si>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</si>
  <si>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</si>
  <si>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</si>
  <si>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</si>
  <si>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</si>
  <si>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</si>
  <si>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</si>
  <si>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</si>
  <si>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</si>
  <si>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</si>
  <si>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</si>
  <si>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</si>
  <si>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</si>
  <si>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</si>
  <si>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</si>
  <si>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</si>
  <si>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</si>
  <si>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</si>
  <si>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</si>
  <si>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</si>
  <si>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</si>
  <si>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</si>
  <si>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</si>
  <si>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</si>
  <si>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</si>
  <si>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</si>
  <si>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</si>
  <si>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</si>
  <si>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</si>
  <si>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</si>
  <si>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</si>
  <si>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</si>
  <si>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</si>
  <si>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</si>
  <si>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</si>
  <si>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</si>
  <si>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</si>
  <si>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</si>
  <si>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</si>
  <si>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</si>
  <si>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</si>
  <si>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</si>
  <si>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</si>
  <si>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</si>
  <si>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</si>
  <si>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</si>
  <si>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</si>
  <si>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</si>
  <si>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</si>
  <si>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</si>
  <si>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</si>
  <si>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</si>
  <si>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</si>
  <si>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</si>
  <si>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</si>
  <si>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</si>
  <si>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</si>
  <si>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</si>
  <si>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</si>
  <si>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</si>
  <si>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</si>
  <si>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</si>
  <si>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</si>
  <si>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</si>
  <si>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</si>
  <si>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</si>
  <si>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</si>
  <si>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</si>
  <si>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</si>
  <si>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</si>
  <si>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</si>
  <si>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</si>
  <si>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</si>
  <si>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</si>
  <si>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</si>
  <si>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</si>
  <si>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</si>
  <si>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</si>
  <si>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</si>
  <si>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</si>
  <si>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</si>
  <si>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</si>
  <si>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</si>
  <si>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</si>
  <si>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</si>
  <si>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</si>
  <si>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</si>
  <si>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</si>
  <si>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</si>
  <si>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</si>
  <si>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</si>
  <si>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</si>
  <si>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</si>
  <si>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</si>
  <si>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</si>
  <si>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</si>
  <si>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</si>
  <si>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</si>
  <si>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</si>
  <si>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</si>
  <si>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</si>
  <si>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</si>
  <si>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</si>
  <si>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</si>
  <si>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</si>
  <si>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</si>
  <si>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</si>
  <si>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</si>
  <si>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</si>
  <si>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</si>
  <si>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</si>
  <si>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</si>
  <si>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</si>
  <si>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</si>
  <si>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</si>
  <si>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</si>
  <si>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</si>
  <si>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</si>
  <si>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</si>
  <si>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</si>
  <si>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</si>
  <si>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</si>
  <si>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</si>
  <si>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</si>
  <si>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</si>
  <si>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</si>
  <si>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</si>
  <si>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</si>
  <si>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</si>
  <si>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</si>
  <si>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</si>
  <si>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</si>
  <si>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</si>
  <si>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</si>
  <si>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</si>
  <si>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</si>
  <si>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</si>
  <si>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</si>
  <si>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</si>
  <si>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</si>
  <si>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</si>
  <si>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</si>
  <si>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</si>
  <si>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</si>
  <si>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</si>
  <si>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</si>
  <si>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</si>
  <si>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</si>
  <si>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</si>
  <si>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</si>
  <si>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</si>
  <si>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</si>
  <si>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</si>
  <si>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</si>
  <si>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</si>
  <si>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</si>
  <si>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</si>
  <si>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</si>
  <si>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</si>
  <si>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</si>
  <si>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</si>
  <si>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</si>
  <si>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</si>
  <si>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</si>
  <si>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</si>
  <si>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</si>
  <si>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</si>
  <si>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</si>
  <si>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</si>
  <si>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</si>
  <si>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</si>
  <si>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</si>
  <si>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</si>
  <si>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</si>
  <si>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</si>
  <si>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</si>
  <si>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</si>
  <si>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</si>
  <si>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</si>
  <si>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</si>
  <si>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</si>
  <si>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</si>
  <si>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</si>
  <si>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</si>
  <si>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</si>
  <si>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</si>
  <si>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</si>
  <si>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</si>
  <si>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</si>
  <si>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</si>
  <si>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</si>
  <si>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</si>
  <si>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</si>
  <si>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</si>
  <si>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</si>
  <si>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</si>
  <si>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</si>
  <si>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</si>
  <si>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</si>
  <si>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</si>
  <si>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</si>
  <si>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</si>
  <si>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</si>
  <si>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</si>
  <si>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</si>
  <si>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</si>
  <si>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</si>
  <si>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</si>
  <si>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</si>
  <si>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</si>
  <si>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</si>
  <si>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</si>
  <si>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</si>
  <si>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</si>
  <si>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</si>
  <si>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</si>
  <si>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</si>
  <si>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</si>
  <si>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</si>
  <si>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</si>
  <si>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</si>
  <si>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</si>
  <si>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</si>
  <si>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</si>
  <si>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</si>
  <si>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</si>
  <si>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</si>
  <si>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</si>
  <si>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</si>
  <si>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</si>
  <si>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</si>
  <si>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</si>
  <si>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</si>
  <si>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</si>
  <si>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</si>
  <si>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</si>
  <si>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</si>
  <si>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</si>
  <si>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</si>
  <si>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</si>
  <si>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</si>
  <si>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</si>
  <si>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</si>
  <si>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</si>
  <si>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</si>
  <si>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</si>
  <si>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</si>
  <si>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</si>
  <si>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</si>
  <si>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</si>
  <si>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</si>
  <si>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</si>
  <si>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</si>
  <si>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</si>
  <si>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</si>
  <si>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</si>
  <si>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</si>
  <si>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</si>
  <si>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</si>
  <si>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</si>
  <si>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</si>
  <si>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</si>
  <si>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</si>
  <si>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</si>
  <si>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</si>
  <si>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</si>
  <si>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</si>
  <si>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</si>
  <si>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</si>
  <si>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</si>
  <si>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</si>
  <si>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</si>
  <si>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</si>
  <si>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</si>
  <si>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</si>
  <si>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</si>
  <si>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</si>
  <si>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</si>
  <si>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</si>
  <si>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</si>
  <si>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</si>
  <si>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</si>
  <si>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</si>
  <si>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</si>
  <si>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</si>
  <si>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</si>
  <si>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</si>
  <si>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</si>
  <si>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</si>
  <si>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</si>
  <si>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</si>
  <si>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</si>
  <si>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</si>
  <si>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</si>
  <si>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</si>
  <si>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</si>
  <si>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</si>
  <si>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</si>
  <si>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</si>
  <si>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</si>
  <si>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</si>
  <si>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</si>
  <si>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</si>
  <si>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</si>
  <si>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</si>
  <si>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</si>
  <si>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</si>
  <si>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</si>
  <si>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</si>
  <si>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</si>
  <si>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</si>
  <si>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</si>
  <si>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</si>
  <si>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</si>
  <si>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</si>
  <si>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</si>
  <si>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</si>
  <si>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</si>
  <si>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</si>
  <si>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</si>
  <si>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</si>
  <si>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</si>
  <si>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</si>
  <si>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</si>
  <si>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</si>
  <si>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</si>
  <si>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</si>
  <si>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</si>
  <si>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</si>
  <si>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</si>
  <si>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</si>
  <si>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</si>
  <si>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</si>
  <si>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</si>
  <si>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</si>
  <si>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</si>
  <si>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</si>
  <si>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</si>
  <si>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</si>
  <si>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</si>
  <si>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</si>
  <si>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</si>
  <si>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</si>
  <si>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</si>
  <si>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</si>
  <si>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</si>
  <si>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</si>
  <si>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</si>
  <si>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</si>
  <si>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</si>
  <si>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</si>
  <si>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</si>
  <si>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</si>
  <si>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</si>
  <si>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</si>
  <si>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</si>
  <si>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</si>
  <si>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</si>
  <si>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</si>
  <si>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</si>
  <si>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</si>
  <si>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</si>
  <si>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</si>
  <si>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</si>
  <si>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</si>
  <si>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</si>
  <si>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</si>
  <si>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</si>
  <si>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</si>
  <si>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</si>
  <si>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</si>
  <si>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</si>
  <si>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</si>
  <si>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</si>
  <si>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</si>
  <si>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</si>
  <si>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</si>
  <si>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</si>
  <si>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</si>
  <si>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</si>
  <si>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</si>
  <si>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</si>
  <si>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</si>
  <si>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</si>
  <si>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</si>
  <si>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</si>
  <si>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</si>
  <si>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</si>
  <si>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</si>
  <si>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</si>
  <si>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</si>
  <si>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</si>
  <si>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</si>
  <si>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</si>
  <si>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</si>
  <si>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</si>
  <si>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</si>
  <si>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</si>
  <si>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</si>
  <si>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</si>
  <si>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</si>
  <si>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</si>
  <si>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</si>
  <si>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</si>
  <si>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</si>
  <si>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</si>
  <si>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</si>
  <si>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</si>
  <si>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</si>
  <si>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</si>
  <si>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</si>
  <si>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</si>
  <si>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</si>
  <si>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</si>
  <si>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</si>
  <si>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</si>
  <si>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</si>
  <si>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</si>
  <si>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</si>
  <si>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</si>
  <si>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</si>
  <si>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</si>
  <si>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</si>
  <si>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</si>
  <si>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</si>
  <si>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</si>
  <si>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</si>
  <si>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</si>
  <si>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</si>
  <si>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</si>
  <si>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</si>
  <si>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</si>
  <si>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</si>
  <si>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</si>
  <si>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</si>
  <si>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</si>
  <si>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</si>
  <si>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</si>
  <si>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</si>
  <si>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</si>
  <si>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</si>
  <si>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</si>
  <si>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</si>
  <si>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</si>
  <si>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</si>
  <si>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</si>
  <si>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</si>
  <si>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</si>
  <si>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</si>
  <si>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</si>
  <si>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</si>
  <si>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</si>
  <si>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</si>
  <si>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</si>
  <si>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</si>
  <si>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</si>
  <si>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</si>
  <si>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</si>
  <si>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</si>
  <si>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</si>
  <si>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</si>
  <si>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</si>
  <si>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</si>
  <si>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</si>
  <si>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</si>
  <si>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</si>
  <si>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</si>
  <si>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</si>
  <si>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</si>
  <si>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</si>
  <si>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</si>
  <si>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</si>
  <si>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</si>
  <si>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</si>
  <si>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</si>
  <si>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</si>
  <si>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</si>
  <si>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</si>
  <si>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</si>
  <si>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</si>
  <si>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</si>
  <si>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</si>
  <si>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</si>
  <si>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</si>
  <si>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</si>
  <si>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</si>
  <si>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</si>
  <si>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</si>
  <si>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</si>
  <si>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</si>
  <si>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</si>
  <si>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</si>
  <si>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</si>
  <si>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</si>
  <si>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</si>
  <si>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</si>
  <si>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</si>
  <si>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</si>
  <si>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</si>
  <si>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</si>
  <si>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</si>
  <si>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</si>
  <si>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</si>
  <si>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</si>
  <si>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</si>
  <si>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</si>
  <si>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</si>
  <si>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</si>
  <si>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</si>
  <si>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</si>
  <si>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</si>
  <si>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</si>
  <si>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</si>
  <si>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</si>
  <si>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</si>
  <si>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</si>
  <si>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</si>
  <si>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</si>
  <si>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</si>
  <si>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</si>
  <si>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</si>
  <si>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</si>
  <si>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</si>
  <si>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</si>
  <si>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</si>
  <si>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</si>
  <si>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</si>
  <si>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</si>
  <si>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</si>
  <si>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</si>
  <si>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</si>
  <si>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</si>
  <si>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</si>
  <si>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</si>
  <si>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</si>
  <si>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</si>
  <si>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</si>
  <si>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</si>
  <si>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</si>
  <si>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</si>
  <si>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</si>
  <si>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</si>
  <si>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</si>
  <si>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</si>
  <si>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</si>
  <si>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</si>
  <si>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</si>
  <si>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</si>
  <si>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</si>
  <si>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</si>
  <si>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</si>
  <si>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</si>
  <si>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</si>
  <si>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</si>
  <si>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</si>
  <si>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</si>
  <si>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</si>
  <si>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</si>
  <si>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</si>
  <si>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</si>
  <si>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</si>
  <si>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</si>
  <si>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</si>
  <si>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</si>
  <si>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</si>
  <si>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</si>
  <si>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</si>
  <si>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</si>
  <si>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</si>
  <si>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</si>
  <si>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</si>
  <si>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</si>
  <si>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</si>
  <si>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</si>
  <si>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</si>
  <si>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</si>
  <si>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</si>
  <si>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</si>
  <si>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</si>
  <si>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</si>
  <si>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</si>
  <si>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</si>
  <si>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</si>
  <si>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</si>
  <si>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</si>
  <si>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</si>
  <si>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</si>
  <si>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</si>
  <si>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</si>
  <si>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</si>
  <si>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</si>
  <si>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</si>
  <si>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</si>
  <si>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</si>
  <si>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</si>
  <si>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</si>
  <si>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</si>
  <si>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</si>
  <si>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</si>
  <si>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</si>
  <si>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</si>
  <si>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</si>
  <si>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</si>
  <si>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</si>
  <si>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</si>
  <si>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</si>
  <si>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</si>
  <si>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</si>
  <si>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</si>
  <si>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</si>
  <si>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</si>
  <si>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</si>
  <si>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</si>
  <si>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</si>
  <si>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</si>
  <si>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</si>
  <si>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</si>
  <si>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</si>
  <si>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</si>
  <si>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</si>
  <si>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</si>
  <si>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</si>
  <si>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</si>
  <si>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</si>
  <si>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</si>
  <si>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</si>
  <si>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</si>
  <si>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</si>
  <si>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</si>
  <si>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</si>
  <si>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</si>
  <si>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</si>
  <si>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</si>
  <si>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</si>
  <si>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</si>
  <si>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</si>
  <si>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</si>
  <si>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</si>
  <si>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</si>
  <si>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</si>
  <si>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</si>
  <si>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</si>
  <si>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</si>
  <si>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</si>
  <si>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</si>
  <si>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</si>
  <si>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</si>
  <si>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</si>
  <si>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</si>
  <si>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</si>
  <si>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</si>
  <si>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</si>
  <si>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</si>
  <si>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</si>
  <si>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</si>
  <si>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</si>
  <si>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</si>
  <si>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</si>
  <si>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</si>
  <si>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</si>
  <si>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</si>
  <si>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</si>
  <si>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</si>
  <si>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</si>
  <si>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</si>
  <si>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</si>
  <si>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</si>
  <si>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</si>
  <si>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</si>
  <si>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</si>
  <si>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</si>
  <si>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</si>
  <si>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</si>
  <si>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</si>
  <si>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</si>
  <si>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</si>
  <si>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</si>
  <si>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</si>
  <si>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</si>
  <si>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</si>
  <si>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</si>
  <si>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</si>
  <si>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</si>
  <si>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</si>
  <si>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</si>
  <si>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</si>
  <si>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</si>
  <si>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</si>
  <si>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</si>
  <si>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</si>
  <si>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</si>
  <si>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</si>
  <si>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</si>
  <si>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</si>
  <si>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</si>
  <si>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</si>
  <si>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</si>
  <si>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</si>
  <si>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</si>
  <si>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</si>
  <si>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</si>
  <si>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</si>
  <si>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</si>
  <si>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</si>
  <si>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</si>
  <si>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</si>
  <si>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</si>
  <si>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</si>
  <si>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</si>
  <si>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</si>
  <si>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</si>
  <si>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</si>
  <si>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</si>
  <si>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</si>
  <si>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</si>
  <si>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</si>
  <si>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</si>
  <si>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</si>
  <si>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</si>
  <si>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</si>
  <si>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</si>
  <si>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</si>
  <si>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</si>
  <si>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</si>
  <si>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</si>
  <si>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</si>
  <si>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</si>
  <si>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</si>
  <si>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</si>
  <si>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</si>
  <si>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</si>
  <si>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</si>
  <si>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</si>
  <si>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</si>
  <si>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</si>
  <si>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</si>
  <si>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</si>
  <si>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</si>
  <si>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</si>
  <si>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</si>
  <si>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</si>
  <si>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</si>
  <si>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</si>
  <si>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</si>
  <si>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</si>
  <si>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</si>
  <si>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</si>
  <si>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</si>
  <si>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</si>
  <si>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</si>
  <si>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</si>
  <si>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</si>
  <si>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</si>
  <si>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</si>
  <si>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</si>
  <si>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</si>
  <si>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</si>
  <si>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</si>
  <si>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</si>
  <si>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</si>
  <si>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</si>
  <si>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</si>
  <si>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</si>
  <si>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</si>
  <si>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</si>
  <si>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</si>
  <si>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</si>
  <si>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</si>
  <si>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</si>
  <si>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</si>
  <si>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</si>
  <si>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</si>
  <si>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</si>
  <si>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</si>
  <si>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</si>
  <si>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</si>
  <si>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</si>
  <si>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</si>
  <si>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</si>
  <si>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</si>
  <si>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</si>
  <si>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</si>
  <si>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</si>
  <si>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</si>
  <si>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</si>
  <si>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</si>
  <si>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</si>
  <si>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</si>
  <si>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</si>
  <si>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</si>
  <si>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</si>
  <si>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</si>
  <si>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</si>
  <si>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</si>
  <si>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</si>
  <si>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</si>
  <si>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</si>
  <si>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</si>
  <si>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</si>
  <si>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</si>
  <si>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</si>
  <si>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</si>
  <si>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</si>
  <si>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</si>
  <si>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</si>
  <si>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</si>
  <si>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</si>
  <si>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</si>
  <si>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</si>
  <si>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</si>
  <si>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</si>
  <si>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</si>
  <si>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</si>
  <si>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</si>
  <si>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</si>
  <si>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</si>
  <si>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</si>
  <si>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</si>
  <si>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</si>
  <si>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</si>
  <si>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</si>
  <si>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</si>
  <si>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</si>
  <si>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</si>
  <si>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</si>
  <si>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</si>
  <si>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</si>
  <si>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</si>
  <si>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</si>
  <si>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</si>
  <si>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</si>
  <si>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</si>
  <si>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</si>
  <si>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</si>
  <si>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</si>
  <si>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</si>
  <si>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</si>
  <si>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</si>
  <si>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</si>
  <si>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</si>
  <si>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</si>
  <si>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</si>
  <si>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</si>
  <si>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</si>
  <si>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</si>
  <si>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</si>
  <si>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</si>
  <si>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</si>
  <si>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</si>
  <si>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</si>
  <si>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</si>
  <si>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</si>
  <si>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</si>
  <si>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</si>
  <si>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</si>
  <si>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</si>
  <si>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</si>
  <si>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</si>
  <si>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</si>
  <si>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</si>
  <si>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</si>
  <si>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</si>
  <si>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</si>
  <si>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</si>
  <si>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</si>
  <si>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</si>
  <si>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</si>
  <si>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</si>
  <si>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</si>
  <si>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</si>
  <si>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</si>
  <si>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</si>
  <si>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</si>
  <si>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</si>
  <si>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</si>
  <si>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</si>
  <si>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</si>
  <si>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</si>
  <si>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</si>
  <si>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</si>
  <si>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</si>
  <si>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</si>
  <si>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</si>
  <si>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</si>
  <si>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</si>
  <si>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</si>
  <si>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</si>
  <si>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</si>
  <si>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</si>
  <si>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</si>
  <si>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</si>
  <si>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</si>
  <si>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</si>
  <si>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</si>
  <si>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</si>
  <si>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</si>
  <si>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</si>
  <si>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</si>
  <si>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</si>
  <si>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</si>
  <si>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</si>
  <si>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</si>
  <si>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</si>
  <si>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</si>
  <si>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</si>
  <si>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</si>
  <si>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</si>
  <si>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</si>
  <si>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</si>
  <si>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</si>
  <si>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</si>
  <si>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</si>
  <si>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</si>
  <si>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</si>
  <si>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</si>
  <si>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</si>
  <si>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</si>
  <si>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</si>
  <si>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</si>
  <si>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</si>
  <si>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</si>
  <si>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</si>
  <si>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</si>
  <si>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</si>
  <si>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</si>
  <si>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</si>
  <si>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</si>
  <si>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</si>
  <si>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</si>
  <si>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</si>
  <si>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</si>
  <si>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</si>
  <si>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</si>
  <si>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</si>
  <si>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</si>
  <si>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</si>
  <si>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</si>
  <si>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</si>
  <si>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</si>
  <si>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</si>
  <si>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</si>
  <si>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</si>
  <si>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</si>
  <si>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</si>
  <si>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</si>
  <si>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</si>
  <si>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</si>
  <si>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</si>
  <si>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</si>
  <si>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</si>
  <si>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</si>
  <si>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</si>
  <si>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</si>
  <si>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</si>
  <si>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</si>
  <si>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</si>
  <si>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</si>
  <si>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</si>
  <si>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</si>
  <si>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</si>
  <si>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</si>
  <si>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</si>
  <si>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</si>
  <si>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</si>
  <si>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</si>
  <si>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</si>
  <si>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</si>
  <si>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</si>
  <si>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</si>
  <si>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</si>
  <si>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</si>
  <si>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</si>
  <si>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</si>
  <si>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</si>
  <si>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</si>
  <si>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</si>
  <si>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</si>
  <si>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</si>
  <si>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</si>
  <si>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</si>
  <si>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</si>
  <si>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</si>
  <si>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</si>
  <si>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</si>
  <si>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</si>
  <si>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</si>
  <si>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</si>
  <si>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</si>
  <si>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</si>
  <si>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</si>
  <si>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</si>
  <si>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</si>
  <si>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</si>
  <si>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</si>
  <si>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</si>
  <si>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</si>
  <si>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</si>
  <si>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</si>
  <si>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</si>
  <si>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</si>
  <si>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</si>
  <si>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</si>
  <si>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</si>
  <si>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</si>
  <si>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</si>
  <si>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</si>
  <si>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</si>
  <si>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</si>
  <si>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</si>
  <si>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</si>
  <si>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</si>
  <si>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</si>
  <si>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</si>
  <si>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</si>
  <si>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</si>
  <si>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</si>
  <si>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</si>
  <si>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</si>
  <si>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</si>
  <si>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</si>
  <si>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</si>
  <si>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</si>
  <si>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</si>
  <si>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</si>
  <si>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</si>
  <si>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</si>
  <si>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</si>
  <si>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</si>
  <si>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</si>
  <si>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</si>
  <si>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</si>
  <si>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</si>
  <si>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</si>
  <si>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</si>
  <si>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</si>
  <si>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</si>
  <si>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</si>
  <si>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</si>
  <si>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</si>
  <si>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</si>
  <si>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</si>
  <si>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</si>
  <si>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</si>
  <si>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</si>
  <si>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</si>
  <si>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</si>
  <si>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</si>
  <si>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</si>
  <si>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</si>
  <si>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</si>
  <si>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</si>
  <si>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</si>
  <si>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</si>
  <si>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</si>
  <si>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</si>
  <si>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</si>
  <si>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</si>
  <si>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</si>
  <si>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</si>
  <si>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</si>
  <si>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</si>
  <si>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</si>
  <si>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</si>
  <si>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</si>
  <si>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</si>
  <si>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</si>
  <si>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</si>
  <si>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</si>
  <si>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</si>
  <si>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</si>
  <si>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</si>
  <si>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</si>
  <si>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</si>
  <si>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</si>
  <si>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</si>
  <si>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</si>
  <si>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</si>
  <si>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</si>
  <si>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</si>
  <si>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</si>
  <si>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</si>
  <si>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</si>
  <si>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</si>
  <si>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</si>
  <si>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</si>
  <si>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</si>
  <si>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</si>
  <si>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</si>
  <si>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</si>
  <si>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</si>
  <si>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</si>
  <si>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</si>
  <si>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</si>
  <si>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</si>
  <si>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</si>
  <si>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</si>
  <si>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</si>
  <si>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</si>
  <si>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</si>
  <si>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</si>
  <si>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</si>
  <si>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</si>
  <si>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</si>
  <si>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</si>
  <si>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</si>
  <si>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</si>
  <si>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</si>
  <si>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</si>
  <si>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</si>
  <si>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</si>
  <si>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</si>
  <si>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</si>
  <si>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</si>
  <si>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</si>
  <si>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</si>
  <si>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</si>
  <si>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</si>
  <si>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</si>
  <si>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</si>
  <si>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</si>
  <si>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</si>
  <si>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</si>
  <si>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</si>
  <si>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</si>
  <si>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</si>
  <si>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</si>
  <si>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</si>
  <si>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</si>
  <si>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</si>
  <si>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</si>
  <si>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</si>
  <si>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</si>
  <si>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</si>
  <si>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</si>
  <si>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</si>
  <si>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</si>
  <si>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</si>
  <si>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</si>
  <si>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</si>
  <si>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</si>
  <si>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</si>
  <si>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</si>
  <si>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</si>
  <si>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</si>
  <si>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</si>
  <si>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</si>
  <si>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</si>
  <si>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</si>
  <si>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</si>
  <si>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</si>
  <si>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</si>
  <si>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</si>
  <si>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</si>
  <si>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</si>
  <si>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</si>
  <si>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</si>
  <si>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</si>
  <si>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</si>
  <si>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</si>
  <si>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</si>
  <si>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</si>
  <si>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</si>
  <si>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</si>
  <si>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</si>
  <si>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</si>
  <si>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</si>
  <si>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</si>
  <si>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</si>
  <si>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</si>
  <si>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</si>
  <si>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</si>
  <si>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</si>
  <si>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</si>
  <si>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</si>
  <si>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</si>
  <si>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</si>
  <si>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</si>
  <si>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</si>
  <si>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</si>
  <si>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</si>
  <si>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</si>
  <si>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</si>
  <si>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</si>
  <si>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</si>
  <si>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</si>
  <si>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</si>
  <si>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</si>
  <si>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</si>
  <si>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</si>
  <si>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</si>
  <si>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</si>
  <si>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</si>
  <si>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</si>
  <si>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</si>
  <si>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</si>
  <si>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</si>
  <si>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</si>
  <si>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</si>
  <si>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</si>
  <si>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</si>
  <si>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</si>
  <si>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</si>
  <si>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</si>
  <si>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</si>
  <si>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</si>
  <si>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</si>
  <si>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</si>
  <si>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</si>
  <si>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</si>
  <si>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</si>
  <si>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</si>
  <si>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</si>
  <si>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</si>
  <si>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</si>
  <si>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</si>
  <si>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</si>
  <si>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</si>
  <si>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</si>
  <si>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</si>
  <si>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</si>
  <si>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</si>
  <si>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</si>
  <si>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</si>
  <si>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</si>
  <si>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</si>
  <si>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</si>
  <si>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</si>
  <si>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</si>
  <si>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</si>
  <si>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</si>
  <si>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</si>
  <si>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</si>
  <si>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</si>
  <si>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</si>
  <si>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</si>
  <si>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</si>
  <si>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</si>
  <si>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</si>
  <si>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</si>
  <si>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</si>
  <si>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</si>
  <si>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</si>
  <si>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</si>
  <si>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</si>
  <si>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</si>
  <si>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</si>
  <si>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</si>
  <si>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</si>
  <si>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</si>
  <si>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</si>
  <si>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</si>
  <si>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</si>
  <si>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</si>
  <si>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</si>
  <si>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</si>
  <si>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</si>
  <si>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</si>
  <si>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</si>
  <si>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</si>
  <si>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</si>
  <si>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</si>
  <si>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</si>
  <si>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</si>
  <si>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</si>
  <si>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</si>
  <si>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</si>
  <si>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</si>
  <si>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</si>
  <si>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</si>
  <si>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</si>
  <si>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</si>
  <si>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</si>
  <si>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</si>
  <si>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</si>
  <si>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</si>
  <si>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</si>
  <si>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</si>
  <si>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</si>
  <si>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</si>
  <si>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</si>
  <si>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</si>
  <si>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</si>
  <si>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</si>
  <si>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</si>
  <si>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</si>
  <si>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</si>
  <si>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</si>
  <si>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</si>
  <si>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</si>
  <si>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</si>
  <si>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</si>
  <si>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</si>
  <si>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</si>
  <si>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</si>
  <si>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</si>
  <si>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</si>
  <si>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</si>
  <si>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</si>
  <si>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</si>
  <si>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</si>
  <si>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</si>
  <si>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</si>
  <si>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</si>
  <si>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</si>
  <si>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</si>
  <si>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</si>
  <si>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</si>
  <si>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</si>
  <si>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</si>
  <si>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</si>
  <si>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</si>
  <si>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</si>
  <si>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</si>
  <si>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</si>
  <si>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</si>
  <si>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</si>
  <si>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</si>
  <si>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</si>
  <si>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</si>
  <si>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</si>
  <si>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</si>
  <si>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</si>
  <si>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</si>
  <si>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</si>
  <si>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</si>
  <si>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</si>
  <si>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</si>
  <si>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</si>
  <si>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</si>
  <si>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</si>
  <si>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</si>
  <si>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</si>
  <si>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</si>
  <si>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</si>
  <si>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</si>
  <si>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</si>
  <si>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</si>
  <si>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</si>
  <si>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</si>
  <si>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</si>
  <si>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</si>
  <si>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</si>
  <si>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</si>
  <si>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</si>
  <si>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</si>
  <si>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</si>
  <si>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</si>
  <si>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</si>
  <si>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</si>
  <si>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</si>
  <si>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</si>
  <si>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</si>
  <si>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</si>
  <si>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</si>
  <si>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</si>
  <si>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</si>
  <si>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</si>
  <si>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</si>
  <si>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</si>
  <si>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</si>
  <si>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</si>
  <si>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</si>
  <si>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</si>
  <si>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</si>
  <si>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</si>
  <si>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</si>
  <si>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</si>
  <si>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</si>
  <si>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</si>
  <si>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</si>
  <si>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</si>
  <si>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</si>
  <si>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</si>
  <si>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</si>
  <si>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</si>
  <si>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</si>
  <si>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</si>
  <si>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</si>
  <si>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</si>
  <si>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</si>
  <si>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</si>
  <si>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</si>
  <si>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</si>
  <si>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</si>
  <si>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</si>
  <si>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</si>
  <si>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</si>
  <si>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</si>
  <si>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</si>
  <si>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</si>
  <si>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</si>
  <si>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</si>
  <si>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</si>
  <si>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</si>
  <si>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</si>
  <si>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</si>
  <si>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</si>
  <si>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</si>
  <si>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</si>
  <si>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</si>
  <si>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</si>
  <si>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</si>
  <si>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</si>
  <si>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</si>
  <si>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</si>
  <si>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</si>
  <si>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</si>
  <si>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</si>
  <si>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</si>
  <si>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</si>
  <si>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</si>
  <si>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</si>
  <si>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</si>
  <si>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</si>
  <si>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</si>
  <si>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</si>
  <si>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</si>
  <si>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</si>
  <si>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</si>
  <si>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</si>
  <si>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</si>
  <si>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</si>
  <si>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</si>
  <si>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</si>
  <si>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</si>
  <si>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</si>
  <si>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</si>
  <si>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</si>
  <si>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</si>
  <si>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</si>
  <si>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</si>
  <si>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</si>
  <si>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</si>
  <si>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</si>
  <si>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</si>
  <si>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</si>
  <si>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</si>
  <si>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</si>
  <si>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</si>
  <si>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</si>
  <si>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</si>
  <si>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</si>
  <si>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</si>
  <si>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</si>
  <si>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</si>
  <si>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</si>
  <si>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</si>
  <si>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</si>
  <si>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</si>
  <si>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</si>
  <si>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</si>
  <si>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</si>
  <si>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</si>
  <si>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</si>
  <si>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</si>
  <si>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</si>
  <si>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</si>
  <si>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</si>
  <si>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</si>
  <si>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</si>
  <si>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</si>
  <si>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</si>
  <si>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</si>
  <si>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</si>
  <si>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</si>
  <si>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</si>
  <si>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</si>
  <si>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</si>
  <si>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</si>
  <si>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</si>
  <si>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</si>
  <si>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</si>
  <si>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</si>
  <si>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</si>
  <si>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</si>
  <si>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</si>
  <si>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</si>
  <si>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</si>
  <si>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</si>
  <si>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</si>
  <si>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</si>
  <si>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</si>
  <si>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</si>
  <si>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</si>
  <si>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</si>
  <si>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</si>
  <si>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</si>
  <si>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</si>
  <si>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</si>
  <si>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</si>
  <si>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</si>
  <si>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</si>
  <si>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</si>
  <si>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</si>
  <si>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</si>
  <si>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</si>
  <si>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</si>
  <si>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</si>
  <si>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</si>
  <si>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</si>
  <si>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</si>
  <si>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</si>
  <si>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</si>
  <si>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</si>
  <si>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</si>
  <si>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</si>
  <si>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</si>
  <si>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</si>
  <si>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</si>
  <si>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</si>
  <si>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</si>
  <si>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</si>
  <si>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</si>
  <si>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</si>
  <si>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</si>
  <si>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</si>
  <si>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</si>
  <si>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</si>
  <si>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</si>
  <si>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</si>
  <si>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</si>
  <si>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</si>
  <si>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</si>
  <si>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</si>
  <si>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</si>
  <si>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</si>
  <si>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</si>
  <si>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</si>
  <si>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</si>
  <si>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</si>
  <si>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</si>
  <si>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</si>
  <si>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</si>
  <si>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</si>
  <si>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</si>
  <si>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</si>
  <si>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</si>
  <si>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</si>
  <si>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</si>
  <si>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</si>
  <si>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</si>
  <si>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</si>
  <si>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</si>
  <si>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</si>
  <si>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</si>
  <si>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</si>
  <si>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</si>
  <si>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</si>
  <si>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</si>
  <si>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</si>
  <si>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</si>
  <si>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</si>
  <si>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</si>
  <si>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</si>
  <si>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</si>
  <si>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</si>
  <si>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</si>
  <si>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</si>
  <si>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</si>
  <si>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</si>
  <si>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</si>
  <si>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</si>
  <si>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</si>
  <si>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</si>
  <si>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</si>
  <si>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</si>
  <si>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</si>
  <si>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</si>
  <si>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</si>
  <si>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</si>
  <si>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</si>
  <si>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</si>
  <si>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</si>
  <si>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</si>
  <si>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</si>
  <si>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</si>
  <si>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</si>
  <si>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</si>
  <si>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</si>
  <si>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</si>
  <si>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</si>
  <si>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</si>
  <si>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</si>
  <si>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</si>
  <si>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</si>
  <si>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</si>
  <si>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</si>
  <si>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</si>
  <si>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</si>
  <si>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</si>
  <si>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</si>
  <si>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</si>
  <si>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</si>
  <si>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</si>
  <si>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</si>
  <si>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</si>
  <si>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</si>
  <si>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</si>
  <si>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</si>
  <si>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</si>
  <si>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</si>
  <si>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</si>
  <si>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</si>
  <si>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</si>
  <si>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</si>
  <si>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</si>
  <si>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</si>
  <si>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</si>
  <si>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</si>
  <si>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</si>
  <si>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</si>
  <si>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</si>
  <si>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</si>
  <si>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</si>
  <si>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</si>
  <si>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</si>
  <si>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</si>
  <si>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</si>
  <si>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</si>
  <si>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</si>
  <si>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</si>
  <si>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</si>
  <si>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</si>
  <si>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</si>
  <si>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</si>
  <si>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</si>
  <si>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</si>
  <si>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</si>
  <si>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</si>
  <si>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</si>
  <si>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</si>
  <si>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</si>
  <si>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</si>
  <si>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</si>
  <si>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</si>
  <si>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</si>
  <si>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</si>
  <si>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</si>
  <si>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</si>
  <si>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</si>
  <si>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</si>
  <si>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</si>
  <si>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</si>
  <si>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</si>
  <si>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</si>
  <si>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</si>
  <si>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</si>
  <si>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</si>
  <si>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</si>
  <si>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</si>
  <si>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</si>
  <si>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</si>
  <si>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</si>
  <si>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</si>
  <si>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</si>
  <si>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</si>
  <si>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</si>
  <si>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</si>
  <si>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</si>
  <si>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</si>
  <si>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</si>
  <si>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</si>
  <si>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</si>
  <si>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</si>
  <si>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</si>
  <si>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</si>
  <si>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</si>
  <si>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</si>
  <si>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</si>
  <si>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</si>
  <si>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</si>
  <si>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</si>
  <si>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</si>
  <si>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</si>
  <si>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</si>
  <si>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</si>
  <si>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</si>
  <si>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</si>
  <si>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</si>
  <si>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</si>
  <si>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</si>
  <si>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</si>
  <si>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</si>
  <si>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</si>
  <si>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</si>
  <si>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</si>
  <si>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</si>
  <si>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</si>
  <si>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</si>
  <si>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</si>
  <si>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</si>
  <si>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</si>
  <si>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</si>
  <si>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</si>
  <si>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</si>
  <si>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</si>
  <si>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</si>
  <si>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</si>
  <si>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</si>
  <si>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</si>
  <si>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</si>
  <si>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</si>
  <si>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</si>
  <si>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</si>
  <si>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</si>
  <si>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</si>
  <si>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</si>
  <si>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</si>
  <si>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</si>
  <si>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</si>
  <si>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</si>
  <si>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</si>
  <si>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</si>
  <si>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</si>
  <si>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</si>
  <si>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</si>
  <si>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</si>
  <si>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</si>
  <si>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</si>
  <si>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</si>
  <si>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</si>
  <si>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</si>
  <si>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</si>
  <si>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</si>
  <si>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</si>
  <si>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</si>
  <si>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</si>
  <si>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</si>
  <si>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</si>
  <si>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</si>
  <si>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</si>
  <si>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</si>
  <si>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</si>
  <si>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</si>
  <si>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</si>
  <si>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</si>
  <si>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</si>
  <si>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</si>
  <si>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</si>
  <si>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</si>
  <si>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</si>
  <si>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</si>
  <si>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</si>
  <si>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</si>
  <si>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</si>
  <si>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</si>
  <si>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</si>
  <si>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</si>
  <si>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</si>
  <si>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</si>
  <si>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</si>
  <si>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</si>
  <si>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</si>
  <si>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</si>
  <si>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</si>
  <si>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</si>
  <si>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</si>
  <si>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</si>
  <si>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</si>
  <si>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</si>
  <si>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</si>
  <si>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</si>
  <si>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</si>
  <si>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</si>
  <si>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</si>
  <si>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</si>
  <si>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</si>
  <si>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</si>
  <si>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</si>
  <si>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</si>
  <si>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</si>
  <si>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</si>
  <si>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</si>
  <si>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</si>
  <si>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</si>
  <si>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</si>
  <si>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</si>
  <si>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</si>
  <si>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</si>
  <si>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</si>
  <si>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</si>
  <si>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</si>
  <si>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</si>
  <si>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</si>
  <si>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</si>
  <si>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</si>
  <si>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</si>
  <si>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</si>
  <si>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</si>
  <si>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</si>
  <si>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</si>
  <si>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</si>
  <si>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</si>
  <si>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</si>
  <si>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</si>
  <si>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</si>
  <si>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</si>
  <si>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</si>
  <si>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</si>
  <si>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</si>
  <si>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</si>
  <si>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</si>
  <si>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</si>
  <si>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</si>
  <si>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</si>
  <si>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</si>
  <si>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</si>
  <si>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</si>
  <si>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</si>
  <si>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</si>
  <si>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</si>
  <si>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</si>
  <si>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</si>
  <si>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</si>
  <si>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</si>
  <si>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</si>
  <si>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</si>
  <si>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</si>
  <si>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</si>
  <si>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</si>
  <si>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</si>
  <si>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</si>
  <si>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</si>
  <si>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</si>
  <si>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</si>
  <si>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</si>
  <si>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</si>
  <si>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</si>
  <si>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</si>
  <si>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</si>
  <si>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</si>
  <si>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</si>
  <si>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</si>
  <si>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</si>
  <si>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</si>
  <si>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</si>
  <si>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</si>
  <si>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</si>
  <si>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</si>
  <si>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</si>
  <si>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</si>
  <si>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</si>
  <si>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</si>
  <si>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</si>
  <si>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</si>
  <si>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</si>
  <si>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</si>
  <si>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</si>
  <si>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</si>
  <si>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</si>
  <si>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</si>
  <si>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</si>
  <si>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</si>
  <si>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</si>
  <si>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</si>
  <si>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</si>
  <si>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</si>
  <si>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</si>
  <si>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</si>
  <si>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</si>
  <si>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</si>
  <si>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</si>
  <si>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</si>
  <si>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</si>
  <si>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</si>
  <si>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</si>
  <si>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</si>
  <si>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</si>
  <si>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</si>
  <si>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</si>
  <si>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</si>
  <si>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</si>
  <si>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</si>
  <si>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</si>
  <si>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</si>
  <si>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</si>
  <si>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</si>
  <si>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</si>
  <si>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</si>
  <si>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</si>
  <si>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</si>
  <si>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</si>
  <si>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</si>
  <si>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</si>
  <si>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</si>
  <si>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</si>
  <si>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</si>
  <si>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</si>
  <si>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</si>
  <si>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</si>
  <si>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</si>
  <si>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</si>
  <si>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</si>
  <si>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</si>
  <si>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</si>
  <si>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</si>
  <si>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</si>
  <si>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</si>
  <si>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</si>
  <si>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</si>
  <si>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</si>
  <si>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</si>
  <si>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</si>
  <si>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</si>
  <si>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</si>
  <si>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</si>
  <si>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</si>
  <si>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</si>
  <si>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</si>
  <si>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</si>
  <si>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</si>
  <si>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</si>
  <si>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</si>
  <si>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</si>
  <si>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</si>
  <si>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</si>
  <si>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</si>
  <si>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</si>
  <si>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</si>
  <si>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</si>
  <si>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</si>
  <si>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</si>
  <si>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</si>
  <si>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</si>
  <si>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</si>
  <si>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</si>
  <si>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</si>
  <si>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</si>
  <si>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</si>
  <si>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</si>
  <si>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</si>
  <si>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</si>
  <si>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</si>
  <si>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</si>
  <si>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</si>
  <si>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</si>
  <si>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</si>
  <si>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</si>
  <si>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</si>
  <si>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</si>
  <si>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</si>
  <si>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</si>
  <si>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</si>
  <si>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</si>
  <si>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</si>
  <si>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</si>
  <si>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</si>
  <si>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</si>
  <si>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</si>
  <si>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</si>
  <si>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</si>
  <si>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</si>
  <si>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</si>
  <si>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</si>
  <si>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</si>
  <si>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</si>
  <si>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</si>
  <si>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</si>
  <si>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</si>
  <si>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</si>
  <si>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</si>
  <si>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</si>
  <si>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</si>
  <si>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</si>
  <si>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</si>
  <si>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</si>
  <si>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</si>
  <si>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</si>
  <si>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</si>
  <si>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</si>
  <si>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</si>
  <si>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</si>
  <si>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</si>
  <si>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</si>
  <si>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</si>
  <si>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</si>
  <si>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</si>
  <si>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</si>
  <si>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</si>
  <si>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</si>
  <si>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</si>
  <si>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</si>
  <si>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</si>
  <si>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</si>
  <si>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</si>
  <si>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</si>
  <si>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</si>
  <si>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</si>
  <si>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</si>
  <si>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</si>
  <si>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</si>
  <si>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</si>
  <si>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</si>
  <si>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</si>
  <si>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</si>
  <si>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</si>
  <si>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</si>
  <si>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</si>
  <si>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</si>
  <si>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</si>
  <si>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</si>
  <si>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</si>
  <si>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</si>
  <si>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</si>
  <si>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</si>
  <si>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</si>
  <si>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</si>
  <si>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</si>
  <si>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</si>
  <si>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</si>
  <si>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</si>
  <si>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</si>
  <si>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</si>
  <si>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</si>
  <si>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</si>
  <si>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</si>
  <si>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</si>
  <si>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</si>
  <si>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</si>
  <si>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</si>
  <si>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</si>
  <si>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</si>
  <si>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</si>
  <si>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</si>
  <si>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</si>
  <si>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</si>
  <si>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</si>
  <si>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</si>
  <si>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</si>
  <si>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</si>
  <si>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</si>
  <si>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</si>
  <si>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</si>
  <si>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</si>
  <si>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</si>
  <si>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</si>
  <si>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</si>
  <si>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</si>
  <si>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</si>
  <si>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</si>
  <si>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</si>
  <si>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</si>
  <si>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</si>
  <si>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</si>
  <si>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</si>
  <si>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</si>
  <si>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</si>
  <si>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</si>
  <si>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</si>
  <si>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</si>
  <si>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</si>
  <si>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</si>
  <si>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</si>
  <si>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</si>
  <si>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</si>
  <si>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</si>
  <si>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</si>
  <si>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</si>
  <si>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</si>
  <si>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</si>
  <si>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</si>
  <si>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</si>
  <si>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</si>
  <si>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</si>
  <si>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</si>
  <si>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</si>
  <si>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</si>
  <si>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</si>
  <si>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</si>
  <si>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</si>
  <si>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</si>
  <si>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</si>
  <si>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</si>
  <si>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</si>
  <si>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</si>
  <si>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</si>
  <si>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</si>
  <si>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</si>
  <si>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</si>
  <si>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</si>
  <si>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</si>
  <si>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</si>
  <si>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</si>
  <si>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</si>
  <si>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</si>
  <si>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</si>
  <si>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</si>
  <si>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</si>
  <si>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</si>
  <si>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</si>
  <si>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</si>
  <si>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</si>
  <si>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</si>
  <si>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</si>
  <si>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</si>
  <si>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</si>
  <si>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</si>
  <si>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</si>
  <si>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</si>
  <si>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</si>
  <si>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</si>
  <si>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</si>
  <si>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</si>
  <si>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</si>
  <si>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</si>
  <si>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</si>
  <si>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</si>
  <si>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</si>
  <si>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</si>
  <si>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</si>
  <si>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</si>
  <si>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</si>
  <si>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</si>
  <si>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</si>
  <si>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</si>
  <si>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</si>
  <si>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</si>
  <si>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</si>
  <si>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</si>
  <si>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</si>
  <si>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</si>
  <si>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</si>
  <si>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</si>
  <si>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</si>
  <si>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</si>
  <si>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</si>
  <si>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</si>
  <si>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</si>
  <si>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</si>
  <si>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</si>
  <si>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</si>
  <si>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</si>
  <si>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</si>
  <si>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</si>
  <si>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</si>
  <si>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</si>
  <si>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</si>
  <si>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</si>
  <si>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</si>
  <si>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</si>
  <si>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</si>
  <si>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</si>
  <si>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</si>
  <si>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</si>
  <si>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</si>
  <si>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</si>
  <si>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</si>
  <si>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</si>
  <si>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</si>
  <si>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</si>
  <si>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</si>
  <si>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</si>
  <si>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</si>
  <si>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</si>
  <si>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</si>
  <si>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</si>
  <si>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</si>
  <si>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</si>
  <si>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</si>
  <si>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</si>
  <si>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</si>
  <si>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</si>
  <si>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</si>
  <si>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</si>
  <si>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</si>
  <si>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</si>
  <si>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</si>
  <si>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</si>
  <si>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</si>
  <si>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</si>
  <si>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</si>
  <si>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</si>
  <si>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</si>
  <si>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</si>
  <si>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</si>
  <si>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</si>
  <si>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</si>
  <si>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</si>
  <si>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</si>
  <si>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</si>
  <si>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</si>
  <si>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</si>
  <si>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</si>
  <si>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</si>
  <si>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</si>
  <si>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</si>
  <si>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</si>
  <si>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</si>
  <si>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</si>
  <si>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</si>
  <si>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</si>
  <si>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</si>
  <si>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</si>
  <si>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</si>
  <si>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</si>
  <si>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</si>
  <si>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</si>
  <si>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</si>
  <si>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</si>
  <si>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</si>
  <si>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</si>
  <si>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</si>
  <si>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</si>
  <si>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</si>
  <si>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</si>
  <si>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</si>
  <si>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</si>
  <si>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</si>
  <si>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</si>
  <si>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</si>
  <si>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</si>
  <si>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</si>
  <si>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</si>
  <si>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</si>
  <si>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</si>
  <si>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</si>
  <si>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</si>
  <si>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</si>
  <si>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</si>
  <si>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</si>
  <si>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</si>
  <si>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</si>
  <si>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</si>
  <si>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</si>
  <si>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</si>
  <si>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</si>
  <si>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</si>
  <si>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</si>
  <si>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</si>
  <si>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</si>
  <si>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</si>
  <si>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</si>
  <si>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</si>
  <si>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</si>
  <si>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</si>
  <si>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</si>
  <si>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</si>
  <si>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</si>
  <si>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</si>
  <si>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</si>
  <si>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</si>
  <si>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</si>
  <si>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</si>
  <si>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</si>
  <si>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</si>
  <si>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</si>
  <si>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</si>
  <si>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</si>
  <si>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</si>
  <si>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</si>
  <si>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</si>
  <si>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</si>
  <si>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</si>
  <si>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</si>
  <si>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</si>
  <si>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</si>
  <si>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</si>
  <si>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</si>
  <si>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</si>
  <si>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</si>
  <si>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</si>
  <si>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</si>
  <si>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</si>
  <si>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</si>
  <si>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</si>
  <si>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</si>
  <si>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</si>
  <si>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</si>
  <si>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</si>
  <si>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</si>
  <si>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</si>
  <si>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</si>
  <si>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</si>
  <si>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</si>
  <si>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</si>
  <si>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</si>
  <si>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</si>
  <si>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</si>
  <si>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</si>
  <si>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</si>
  <si>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</si>
  <si>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</si>
  <si>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</si>
  <si>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</si>
  <si>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</si>
  <si>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</si>
  <si>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</si>
  <si>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</si>
  <si>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</si>
  <si>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</si>
  <si>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</si>
  <si>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</si>
  <si>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</si>
  <si>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</si>
  <si>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</si>
  <si>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</si>
  <si>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</si>
  <si>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</si>
  <si>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</si>
  <si>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</si>
  <si>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</si>
  <si>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</si>
  <si>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</si>
  <si>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</si>
  <si>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</si>
  <si>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</si>
  <si>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</si>
  <si>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</si>
  <si>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</si>
  <si>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</si>
  <si>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</si>
  <si>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</si>
  <si>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</si>
  <si>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</si>
  <si>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</si>
  <si>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</si>
  <si>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</si>
  <si>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</si>
  <si>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</si>
  <si>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</si>
  <si>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</si>
  <si>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</si>
  <si>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</si>
  <si>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</si>
  <si>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</si>
  <si>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</si>
  <si>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</si>
  <si>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</si>
  <si>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</si>
  <si>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</si>
  <si>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</si>
  <si>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</si>
  <si>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</si>
  <si>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</si>
  <si>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</si>
  <si>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</si>
  <si>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</si>
  <si>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</si>
  <si>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</si>
  <si>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</si>
  <si>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</si>
  <si>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</si>
  <si>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</si>
  <si>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</si>
  <si>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</si>
  <si>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</si>
  <si>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</si>
  <si>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</si>
  <si>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</si>
  <si>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</si>
  <si>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</si>
  <si>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</si>
  <si>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</si>
  <si>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</si>
  <si>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</si>
  <si>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</si>
  <si>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</si>
  <si>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</si>
  <si>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</si>
  <si>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</si>
  <si>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</si>
  <si>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</si>
  <si>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</si>
  <si>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</si>
  <si>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</si>
  <si>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</si>
  <si>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</si>
  <si>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</si>
  <si>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</si>
  <si>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</si>
  <si>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</si>
  <si>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</si>
  <si>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</si>
  <si>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</si>
  <si>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</si>
  <si>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</si>
  <si>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</si>
  <si>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</si>
  <si>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</si>
  <si>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</si>
  <si>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</si>
  <si>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</si>
  <si>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</si>
  <si>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</si>
  <si>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</si>
  <si>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</si>
  <si>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</si>
  <si>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</si>
  <si>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</si>
  <si>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</si>
  <si>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</si>
  <si>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</si>
  <si>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</si>
  <si>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</si>
  <si>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</si>
  <si>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</si>
  <si>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</si>
  <si>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</si>
  <si>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</si>
  <si>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</si>
  <si>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</si>
  <si>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</si>
  <si>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</si>
  <si>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</si>
  <si>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</si>
  <si>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</si>
  <si>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</si>
  <si>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</si>
  <si>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</si>
  <si>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</si>
  <si>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</si>
  <si>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</si>
  <si>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</si>
  <si>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</si>
  <si>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</si>
  <si>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</si>
  <si>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</si>
  <si>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</si>
  <si>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</si>
  <si>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</si>
  <si>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</si>
  <si>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</si>
  <si>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</si>
  <si>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</si>
  <si>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</si>
  <si>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</si>
  <si>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</si>
  <si>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</si>
  <si>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</si>
  <si>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</si>
  <si>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</si>
  <si>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</si>
  <si>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</si>
  <si>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</si>
  <si>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</si>
  <si>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</si>
  <si>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</si>
  <si>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</si>
  <si>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</si>
  <si>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</si>
  <si>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</si>
  <si>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</si>
  <si>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</si>
  <si>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</si>
  <si>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</si>
  <si>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</si>
  <si>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</si>
  <si>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</si>
  <si>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</si>
  <si>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</si>
  <si>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</si>
  <si>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</si>
  <si>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</si>
  <si>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</si>
  <si>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</si>
  <si>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</si>
  <si>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</si>
  <si>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</si>
  <si>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</si>
  <si>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</si>
  <si>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</si>
  <si>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</si>
  <si>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</si>
  <si>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</si>
  <si>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</si>
  <si>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</si>
  <si>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</si>
  <si>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</si>
  <si>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</si>
  <si>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</si>
  <si>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</si>
  <si>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</si>
  <si>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</si>
  <si>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</si>
  <si>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</si>
  <si>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</si>
  <si>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</si>
  <si>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</si>
  <si>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</si>
  <si>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</si>
  <si>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</si>
  <si>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</si>
  <si>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</si>
  <si>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</si>
  <si>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</si>
  <si>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</si>
  <si>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</si>
  <si>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</si>
  <si>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</si>
  <si>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</si>
  <si>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</si>
  <si>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</si>
  <si>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</si>
  <si>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</si>
  <si>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</si>
  <si>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</si>
  <si>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</si>
  <si>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</si>
  <si>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</si>
  <si>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</si>
  <si>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</si>
  <si>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</si>
  <si>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</si>
  <si>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</si>
  <si>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</si>
  <si>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</si>
  <si>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</si>
  <si>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</si>
  <si>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</si>
  <si>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</si>
  <si>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</si>
  <si>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</si>
  <si>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</si>
  <si>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</si>
  <si>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</si>
  <si>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</si>
  <si>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</si>
  <si>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</si>
  <si>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</si>
  <si>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</si>
  <si>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</si>
  <si>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</si>
  <si>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</si>
  <si>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</si>
  <si>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</si>
  <si>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</si>
  <si>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</si>
  <si>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</si>
  <si>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</si>
  <si>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</si>
  <si>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</si>
  <si>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</si>
  <si>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</si>
  <si>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</si>
  <si>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</si>
  <si>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</si>
  <si>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</si>
  <si>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</si>
  <si>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</si>
  <si>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</si>
  <si>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</si>
  <si>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</si>
  <si>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</si>
  <si>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</si>
  <si>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</si>
  <si>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</si>
  <si>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</si>
  <si>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</si>
  <si>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</si>
  <si>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</si>
  <si>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</si>
  <si>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</si>
  <si>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</si>
  <si>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</si>
  <si>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</si>
  <si>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</si>
  <si>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</si>
  <si>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</si>
  <si>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</si>
  <si>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</si>
  <si>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</si>
  <si>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</si>
  <si>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</si>
  <si>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</si>
  <si>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</si>
  <si>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</si>
  <si>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</si>
  <si>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</si>
  <si>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</si>
  <si>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</si>
  <si>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</si>
  <si>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</si>
  <si>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</si>
  <si>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</si>
  <si>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</si>
  <si>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</si>
  <si>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</si>
  <si>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</si>
  <si>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</si>
  <si>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</si>
  <si>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</si>
  <si>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</si>
  <si>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</si>
  <si>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</si>
  <si>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</si>
  <si>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</si>
  <si>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</si>
  <si>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</si>
  <si>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</si>
  <si>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</si>
  <si>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</si>
  <si>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</si>
  <si>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</si>
  <si>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</si>
  <si>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</si>
  <si>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</si>
  <si>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</si>
  <si>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</si>
  <si>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</si>
  <si>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</si>
  <si>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</si>
  <si>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</si>
  <si>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</si>
  <si>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</si>
  <si>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</si>
  <si>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</si>
  <si>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</si>
  <si>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</si>
  <si>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</si>
  <si>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</si>
  <si>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</si>
  <si>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</si>
  <si>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</si>
  <si>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</si>
  <si>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</si>
  <si>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</si>
  <si>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</si>
  <si>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</si>
  <si>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</si>
  <si>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</si>
  <si>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</si>
  <si>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</si>
  <si>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</si>
  <si>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</si>
  <si>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</si>
  <si>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</si>
  <si>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</si>
  <si>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</si>
  <si>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</si>
  <si>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</si>
  <si>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</si>
  <si>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</si>
  <si>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</si>
  <si>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</si>
  <si>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</si>
  <si>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</si>
  <si>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</si>
  <si>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</si>
  <si>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</si>
  <si>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</si>
  <si>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</si>
  <si>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</si>
  <si>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</si>
  <si>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</si>
  <si>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</si>
  <si>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</si>
  <si>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</si>
  <si>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</si>
  <si>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</si>
  <si>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</si>
  <si>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</si>
  <si>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</si>
  <si>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</si>
  <si>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</si>
  <si>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</si>
  <si>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</si>
  <si>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</si>
  <si>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</si>
  <si>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</si>
  <si>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</si>
  <si>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</si>
  <si>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</si>
  <si>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</si>
  <si>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</si>
  <si>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</si>
  <si>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</si>
  <si>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</si>
  <si>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</si>
  <si>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</si>
  <si>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</si>
  <si>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</si>
  <si>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</si>
  <si>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</si>
  <si>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</si>
  <si>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</si>
  <si>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</si>
  <si>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</si>
  <si>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</si>
  <si>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</si>
  <si>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</si>
  <si>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</si>
  <si>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</si>
  <si>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</si>
  <si>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</si>
  <si>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</si>
  <si>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</si>
  <si>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</si>
  <si>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</si>
  <si>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</si>
  <si>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</si>
  <si>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</si>
  <si>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</si>
  <si>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</si>
  <si>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</si>
  <si>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</si>
  <si>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</si>
  <si>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</si>
  <si>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</si>
  <si>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</si>
  <si>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</si>
  <si>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</si>
  <si>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</si>
  <si>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</si>
  <si>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</si>
  <si>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</si>
  <si>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</si>
  <si>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</si>
  <si>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</si>
  <si>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</si>
  <si>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</si>
  <si>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</si>
  <si>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</si>
  <si>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</si>
  <si>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</si>
  <si>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</si>
  <si>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</si>
  <si>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</si>
  <si>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</si>
  <si>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</si>
  <si>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</si>
  <si>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</si>
  <si>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</si>
  <si>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</si>
  <si>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</si>
  <si>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</si>
  <si>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</si>
  <si>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</si>
  <si>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</si>
  <si>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</si>
  <si>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</si>
  <si>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</si>
  <si>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</si>
  <si>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</si>
  <si>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</si>
  <si>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</si>
  <si>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</si>
  <si>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</si>
  <si>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</si>
  <si>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</si>
  <si>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</si>
  <si>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</si>
  <si>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</si>
  <si>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</si>
  <si>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</si>
  <si>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</si>
  <si>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</si>
  <si>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</si>
  <si>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</si>
  <si>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</si>
  <si>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</si>
  <si>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</si>
  <si>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</si>
  <si>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</si>
  <si>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</si>
  <si>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</si>
  <si>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</si>
  <si>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</si>
  <si>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</si>
  <si>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</si>
  <si>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</si>
  <si>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</si>
  <si>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</si>
  <si>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</si>
  <si>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</si>
  <si>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</si>
  <si>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</si>
  <si>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</si>
  <si>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</si>
  <si>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</si>
  <si>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</si>
  <si>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</si>
  <si>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</si>
  <si>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</si>
  <si>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</si>
  <si>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</si>
  <si>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</si>
  <si>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</si>
  <si>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</si>
  <si>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</si>
  <si>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</si>
  <si>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</si>
  <si>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</si>
  <si>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</si>
  <si>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</si>
  <si>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</si>
  <si>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</si>
  <si>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</si>
  <si>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</si>
  <si>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</si>
  <si>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</si>
  <si>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</si>
  <si>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</si>
  <si>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</si>
  <si>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</si>
  <si>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</si>
  <si>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</si>
  <si>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</si>
  <si>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</si>
  <si>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</si>
  <si>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</si>
  <si>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</si>
  <si>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</si>
  <si>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</si>
  <si>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</si>
  <si>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</si>
  <si>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</si>
  <si>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</si>
  <si>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</si>
  <si>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</si>
  <si>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</si>
  <si>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</si>
  <si>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</si>
  <si>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</si>
  <si>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</si>
  <si>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</si>
  <si>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</si>
  <si>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</si>
  <si>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</si>
  <si>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</si>
  <si>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</si>
  <si>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</si>
  <si>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</si>
  <si>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</si>
  <si>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</si>
  <si>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</si>
  <si>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</si>
  <si>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</si>
  <si>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</si>
  <si>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</si>
  <si>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</si>
  <si>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</si>
  <si>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</si>
  <si>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</si>
  <si>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</si>
  <si>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</si>
  <si>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</si>
  <si>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</si>
  <si>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</si>
  <si>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</si>
  <si>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</si>
  <si>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</si>
  <si>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</si>
  <si>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</si>
  <si>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</si>
  <si>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</si>
  <si>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</si>
  <si>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</si>
  <si>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</si>
  <si>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</si>
  <si>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</si>
  <si>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</si>
  <si>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</si>
  <si>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</si>
  <si>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</si>
  <si>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</si>
  <si>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</si>
  <si>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</si>
  <si>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</si>
  <si>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</si>
  <si>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</si>
  <si>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</si>
  <si>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</si>
  <si>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</si>
  <si>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</si>
  <si>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</si>
  <si>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</si>
  <si>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</si>
  <si>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</si>
  <si>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</si>
  <si>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</si>
  <si>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</si>
  <si>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</si>
  <si>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</si>
  <si>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</si>
  <si>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</si>
  <si>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</si>
  <si>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</si>
  <si>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</si>
  <si>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</si>
  <si>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</si>
  <si>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</si>
  <si>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</si>
  <si>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</si>
  <si>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</si>
  <si>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</si>
  <si>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</si>
  <si>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</si>
  <si>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</si>
  <si>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</si>
  <si>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</si>
  <si>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</si>
  <si>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</si>
  <si>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</si>
  <si>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</si>
  <si>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</si>
  <si>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</si>
  <si>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</si>
  <si>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</si>
  <si>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</si>
  <si>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</si>
  <si>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</si>
  <si>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</si>
  <si>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</si>
  <si>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</si>
  <si>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</si>
  <si>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</si>
  <si>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</si>
  <si>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</si>
  <si>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</si>
  <si>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</si>
  <si>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</si>
  <si>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</si>
  <si>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</si>
  <si>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</si>
  <si>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</si>
  <si>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</si>
  <si>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</si>
  <si>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</si>
  <si>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</si>
  <si>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</si>
  <si>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</si>
  <si>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</si>
  <si>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</si>
  <si>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</si>
  <si>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</si>
  <si>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</si>
  <si>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</si>
  <si>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</si>
  <si>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</si>
  <si>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</si>
  <si>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</si>
  <si>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</si>
  <si>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</si>
  <si>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</si>
  <si>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</si>
  <si>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</si>
  <si>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</si>
  <si>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</si>
  <si>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</si>
  <si>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</si>
  <si>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</si>
  <si>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</si>
  <si>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</si>
  <si>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</si>
  <si>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</si>
  <si>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</si>
  <si>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</si>
  <si>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</si>
  <si>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</si>
  <si>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</si>
  <si>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</si>
  <si>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</si>
  <si>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</si>
  <si>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</si>
  <si>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</si>
  <si>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</si>
  <si>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</si>
  <si>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</si>
  <si>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</si>
  <si>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</si>
  <si>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</si>
  <si>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</si>
  <si>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</si>
  <si>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</si>
  <si>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</si>
  <si>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</si>
  <si>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</si>
  <si>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</si>
  <si>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</si>
  <si>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</si>
  <si>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</si>
  <si>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</si>
  <si>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</si>
  <si>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</si>
  <si>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</si>
  <si>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</si>
  <si>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</si>
  <si>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</si>
  <si>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</si>
  <si>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</si>
  <si>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</si>
  <si>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</si>
  <si>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</si>
  <si>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</si>
  <si>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</si>
  <si>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</si>
  <si>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</si>
  <si>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</si>
  <si>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</si>
  <si>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</si>
  <si>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</si>
  <si>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</si>
  <si>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</si>
  <si>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</si>
  <si>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</si>
  <si>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</si>
  <si>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</si>
  <si>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</si>
  <si>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</si>
  <si>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</si>
  <si>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</si>
  <si>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</si>
  <si>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</si>
  <si>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</si>
  <si>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</si>
  <si>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</si>
  <si>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</si>
  <si>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</si>
  <si>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</si>
  <si>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</si>
  <si>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</si>
  <si>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</si>
  <si>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</si>
  <si>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</si>
  <si>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</si>
  <si>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</si>
  <si>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</si>
  <si>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</si>
  <si>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</si>
  <si>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</si>
  <si>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</si>
  <si>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</si>
  <si>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</si>
  <si>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</si>
  <si>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</si>
  <si>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</si>
  <si>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</si>
  <si>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</si>
  <si>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</si>
  <si>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</si>
  <si>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</si>
  <si>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</si>
  <si>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</si>
  <si>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</si>
  <si>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</si>
  <si>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</si>
  <si>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</si>
  <si>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</si>
  <si>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</si>
  <si>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</si>
  <si>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</si>
  <si>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</si>
  <si>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</si>
  <si>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</si>
  <si>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</si>
  <si>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</si>
  <si>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</si>
  <si>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</si>
  <si>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</si>
  <si>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</si>
  <si>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</si>
  <si>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</si>
  <si>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</si>
  <si>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</si>
  <si>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</si>
  <si>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</si>
  <si>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</si>
  <si>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</si>
  <si>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</si>
  <si>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</si>
  <si>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</si>
  <si>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</si>
  <si>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</si>
  <si>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</si>
  <si>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</si>
  <si>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</si>
  <si>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</si>
  <si>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</si>
  <si>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</si>
  <si>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</si>
  <si>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</si>
  <si>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</si>
  <si>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</si>
  <si>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</si>
  <si>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</si>
  <si>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</si>
  <si>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</si>
  <si>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</si>
  <si>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</si>
  <si>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</si>
  <si>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</si>
  <si>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</si>
  <si>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</si>
  <si>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</si>
  <si>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</si>
  <si>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</si>
  <si>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</si>
  <si>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</si>
  <si>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</si>
  <si>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</si>
  <si>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</si>
  <si>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</si>
  <si>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</si>
  <si>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</si>
  <si>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</si>
  <si>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</si>
  <si>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</si>
  <si>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</si>
  <si>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</si>
  <si>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</si>
  <si>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</si>
  <si>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</si>
  <si>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</si>
  <si>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</si>
  <si>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</si>
  <si>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</si>
  <si>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</si>
  <si>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</si>
  <si>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</si>
  <si>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</si>
  <si>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</si>
  <si>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</si>
  <si>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</si>
  <si>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</si>
  <si>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</si>
  <si>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</si>
  <si>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</si>
  <si>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</si>
  <si>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</si>
  <si>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</si>
  <si>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</si>
  <si>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</si>
  <si>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</si>
  <si>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</si>
  <si>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</si>
  <si>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</si>
  <si>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</si>
  <si>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</si>
  <si>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</si>
  <si>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</si>
  <si>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</si>
  <si>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</si>
  <si>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</si>
  <si>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</si>
  <si>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</si>
  <si>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</si>
  <si>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</si>
  <si>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</si>
  <si>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</si>
  <si>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</si>
  <si>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</si>
  <si>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</si>
  <si>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</si>
  <si>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</si>
  <si>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</si>
  <si>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</si>
  <si>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</si>
  <si>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</si>
  <si>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</si>
  <si>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</si>
  <si>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</si>
  <si>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</si>
  <si>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</si>
  <si>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</si>
  <si>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</si>
  <si>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</si>
  <si>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</si>
  <si>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</si>
  <si>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</si>
  <si>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</si>
  <si>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</si>
  <si>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</si>
  <si>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</si>
  <si>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</si>
  <si>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</si>
  <si>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</si>
  <si>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</si>
  <si>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</si>
  <si>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</si>
  <si>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</si>
  <si>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</si>
  <si>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</si>
  <si>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</si>
  <si>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</si>
  <si>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</si>
  <si>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</si>
  <si>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</si>
  <si>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</si>
  <si>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</si>
  <si>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</si>
  <si>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</si>
  <si>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</si>
  <si>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</si>
  <si>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</si>
  <si>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</si>
  <si>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</si>
  <si>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</si>
  <si>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</si>
  <si>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</si>
  <si>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</si>
  <si>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</si>
  <si>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</si>
  <si>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</si>
  <si>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</si>
  <si>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</si>
  <si>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</si>
  <si>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</si>
  <si>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</si>
  <si>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</si>
  <si>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</si>
  <si>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</si>
  <si>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</si>
  <si>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</si>
  <si>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</si>
  <si>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</si>
  <si>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</si>
  <si>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</si>
  <si>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</si>
  <si>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</si>
  <si>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</si>
  <si>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</si>
  <si>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</si>
  <si>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</si>
  <si>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</si>
  <si>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</si>
  <si>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</si>
  <si>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</si>
  <si>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</si>
  <si>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</si>
  <si>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</si>
  <si>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</si>
  <si>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</si>
  <si>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</si>
  <si>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</si>
  <si>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</si>
  <si>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</si>
  <si>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</si>
  <si>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</si>
  <si>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</si>
  <si>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</si>
  <si>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</si>
  <si>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</si>
  <si>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</si>
  <si>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</si>
  <si>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</si>
  <si>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</si>
  <si>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</si>
  <si>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</si>
  <si>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</si>
  <si>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</si>
  <si>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</si>
  <si>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</si>
  <si>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</si>
  <si>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</si>
  <si>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</si>
  <si>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</si>
  <si>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</si>
  <si>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</si>
  <si>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</si>
  <si>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</si>
  <si>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</si>
  <si>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</si>
  <si>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</si>
  <si>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</si>
  <si>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</si>
  <si>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</si>
  <si>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</si>
  <si>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</si>
  <si>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</si>
  <si>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</si>
  <si>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</si>
  <si>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</si>
  <si>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</si>
  <si>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</si>
  <si>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</si>
  <si>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</si>
  <si>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</si>
  <si>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</si>
  <si>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</si>
  <si>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</si>
  <si>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</si>
  <si>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</si>
  <si>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</si>
  <si>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</si>
  <si>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</si>
  <si>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</si>
  <si>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</si>
  <si>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</si>
  <si>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</si>
  <si>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</si>
  <si>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</si>
  <si>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</si>
  <si>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</si>
  <si>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</si>
  <si>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</si>
  <si>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</si>
  <si>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</si>
  <si>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</si>
  <si>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</si>
  <si>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</si>
  <si>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</si>
  <si>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</si>
  <si>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</si>
  <si>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</si>
  <si>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</si>
  <si>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</si>
  <si>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</si>
  <si>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</si>
  <si>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</si>
  <si>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</si>
  <si>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</si>
  <si>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</si>
  <si>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</si>
  <si>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</si>
  <si>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</si>
  <si>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</si>
  <si>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</si>
  <si>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</si>
  <si>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</si>
  <si>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</si>
  <si>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</si>
  <si>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</si>
  <si>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</si>
  <si>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</si>
  <si>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</si>
  <si>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</si>
  <si>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</si>
  <si>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</si>
  <si>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</si>
  <si>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</si>
  <si>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</si>
  <si>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</si>
  <si>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</si>
  <si>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</si>
  <si>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</si>
  <si>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</si>
  <si>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</si>
  <si>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</si>
  <si>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</si>
  <si>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</si>
  <si>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</si>
  <si>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</si>
  <si>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</si>
  <si>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</si>
  <si>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</si>
  <si>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</si>
  <si>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</si>
  <si>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</si>
  <si>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</si>
  <si>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</si>
  <si>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</si>
  <si>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</si>
  <si>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</si>
  <si>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</si>
  <si>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</si>
  <si>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</si>
  <si>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</si>
  <si>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</si>
  <si>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</si>
  <si>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</si>
  <si>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</si>
  <si>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</si>
  <si>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</si>
  <si>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</si>
  <si>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</si>
  <si>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</si>
  <si>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</si>
  <si>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</si>
  <si>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</si>
  <si>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</si>
  <si>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</si>
  <si>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</si>
  <si>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</si>
  <si>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</si>
  <si>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</si>
  <si>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</si>
  <si>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</si>
  <si>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</si>
  <si>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</si>
  <si>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</si>
  <si>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</si>
  <si>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</si>
  <si>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</si>
  <si>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</si>
  <si>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</si>
  <si>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</si>
  <si>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</si>
  <si>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</si>
  <si>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</si>
  <si>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</si>
  <si>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</si>
  <si>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</si>
  <si>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</si>
  <si>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</si>
  <si>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</si>
  <si>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</si>
  <si>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</si>
  <si>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</si>
  <si>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</si>
  <si>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</si>
  <si>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</si>
  <si>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</si>
  <si>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</si>
  <si>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</si>
  <si>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</si>
  <si>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</si>
  <si>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</si>
  <si>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</si>
  <si>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</si>
  <si>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</si>
  <si>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</si>
  <si>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</si>
  <si>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</si>
  <si>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</si>
  <si>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</si>
  <si>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</si>
  <si>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</si>
  <si>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</si>
  <si>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</si>
  <si>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</si>
  <si>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</si>
  <si>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</si>
  <si>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</si>
  <si>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</si>
  <si>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</si>
  <si>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</si>
  <si>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</si>
  <si>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</si>
  <si>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</si>
  <si>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</si>
  <si>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</si>
  <si>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</si>
  <si>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</si>
  <si>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</si>
  <si>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</si>
  <si>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</si>
  <si>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</si>
  <si>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</si>
  <si>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</si>
  <si>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</si>
  <si>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</si>
  <si>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</si>
  <si>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</si>
  <si>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</si>
  <si>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</si>
  <si>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</si>
  <si>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</si>
  <si>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</si>
  <si>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</si>
  <si>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</si>
  <si>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</si>
  <si>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</si>
  <si>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</si>
  <si>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</si>
  <si>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</si>
  <si>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</si>
  <si>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</si>
  <si>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</si>
  <si>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</si>
  <si>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</si>
  <si>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</si>
  <si>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</si>
  <si>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</si>
  <si>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</si>
  <si>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</si>
  <si>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</si>
  <si>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</si>
  <si>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</si>
  <si>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</si>
  <si>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</si>
  <si>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</si>
  <si>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</si>
  <si>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</si>
  <si>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</si>
  <si>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</si>
  <si>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</si>
  <si>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</si>
  <si>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</si>
  <si>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</si>
  <si>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</si>
  <si>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</si>
  <si>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</si>
  <si>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</si>
  <si>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</si>
  <si>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</si>
  <si>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</si>
  <si>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</si>
  <si>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</si>
  <si>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</si>
  <si>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</si>
  <si>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</si>
  <si>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</si>
  <si>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</si>
  <si>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</si>
  <si>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</si>
  <si>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</si>
  <si>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</si>
  <si>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</si>
  <si>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</si>
  <si>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</si>
  <si>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</si>
  <si>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</si>
  <si>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</si>
  <si>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</si>
  <si>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</si>
  <si>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</si>
  <si>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</si>
  <si>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</si>
  <si>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</si>
  <si>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</si>
  <si>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</si>
  <si>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</si>
  <si>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</si>
  <si>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</si>
  <si>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</si>
  <si>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</si>
  <si>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</si>
  <si>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</si>
  <si>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</si>
  <si>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</si>
  <si>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</si>
  <si>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</si>
  <si>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</si>
  <si>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</si>
  <si>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</si>
  <si>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</si>
  <si>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</si>
  <si>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</si>
  <si>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</si>
  <si>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</si>
  <si>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</si>
  <si>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</si>
  <si>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</si>
  <si>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</si>
  <si>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</si>
  <si>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</si>
  <si>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</si>
  <si>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</si>
  <si>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</si>
  <si>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</si>
  <si>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</si>
  <si>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</si>
  <si>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</si>
  <si>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</si>
  <si>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</si>
  <si>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</si>
  <si>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</si>
  <si>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</si>
  <si>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</si>
  <si>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</si>
  <si>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</si>
  <si>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</si>
  <si>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</si>
  <si>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</si>
  <si>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</si>
  <si>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</si>
  <si>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</si>
  <si>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</si>
  <si>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</si>
  <si>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</si>
  <si>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</si>
  <si>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</si>
  <si>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</si>
  <si>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</si>
  <si>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</si>
  <si>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</si>
  <si>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</si>
  <si>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</si>
  <si>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</si>
  <si>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</si>
  <si>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</si>
  <si>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</si>
  <si>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</si>
  <si>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</si>
  <si>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</si>
  <si>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</si>
  <si>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</si>
  <si>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</si>
  <si>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</si>
  <si>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</si>
  <si>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</si>
  <si>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</si>
  <si>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</si>
  <si>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</si>
  <si>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</si>
  <si>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</si>
  <si>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</si>
  <si>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</si>
  <si>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</si>
  <si>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</si>
  <si>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</si>
  <si>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</si>
  <si>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</si>
  <si>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</si>
  <si>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</si>
  <si>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</si>
  <si>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</si>
  <si>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</si>
  <si>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</si>
  <si>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</si>
  <si>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</si>
  <si>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</si>
  <si>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</si>
  <si>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</si>
  <si>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</si>
  <si>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</si>
  <si>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</si>
  <si>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</si>
  <si>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</si>
  <si>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</si>
  <si>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</si>
  <si>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</si>
  <si>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</si>
  <si>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</si>
  <si>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</si>
  <si>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</si>
  <si>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</si>
  <si>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</si>
  <si>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</si>
  <si>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</si>
  <si>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</si>
  <si>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</si>
  <si>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</si>
  <si>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</si>
  <si>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</si>
  <si>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</si>
  <si>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</si>
  <si>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</si>
  <si>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</si>
  <si>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</si>
  <si>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</si>
  <si>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</si>
  <si>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</si>
  <si>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</si>
  <si>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</si>
  <si>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</si>
  <si>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</si>
  <si>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</si>
  <si>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</si>
  <si>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</si>
  <si>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</si>
  <si>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</si>
  <si>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</si>
  <si>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</si>
  <si>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</si>
  <si>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</si>
  <si>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</si>
  <si>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</si>
  <si>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</si>
  <si>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</si>
  <si>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</si>
  <si>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</si>
  <si>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</si>
  <si>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</si>
  <si>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</si>
  <si>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</si>
  <si>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</si>
  <si>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</si>
  <si>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</si>
  <si>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</si>
  <si>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</si>
  <si>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</si>
  <si>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</si>
  <si>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</si>
  <si>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</si>
  <si>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</si>
  <si>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</si>
  <si>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</si>
  <si>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</si>
  <si>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</si>
  <si>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</si>
  <si>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</si>
  <si>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</si>
  <si>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</si>
  <si>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</si>
  <si>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</si>
  <si>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</si>
  <si>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</si>
  <si>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</si>
  <si>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</si>
  <si>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</si>
  <si>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</si>
  <si>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</si>
  <si>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</si>
  <si>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</si>
  <si>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</si>
  <si>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</si>
  <si>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</si>
  <si>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</si>
  <si>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</si>
  <si>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</si>
  <si>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</si>
  <si>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</si>
  <si>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</si>
  <si>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</si>
  <si>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</si>
  <si>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</si>
  <si>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</si>
  <si>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</si>
  <si>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</si>
  <si>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</si>
  <si>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</si>
  <si>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</si>
  <si>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</si>
  <si>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</si>
  <si>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</si>
  <si>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</si>
  <si>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</si>
  <si>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</si>
  <si>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</si>
  <si>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</si>
  <si>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</si>
  <si>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</si>
  <si>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</si>
  <si>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</si>
  <si>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</si>
  <si>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</si>
  <si>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</si>
  <si>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</si>
  <si>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</si>
  <si>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</si>
  <si>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</si>
  <si>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</si>
  <si>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</si>
  <si>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</si>
  <si>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</si>
  <si>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</si>
  <si>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</si>
  <si>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</si>
  <si>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</si>
  <si>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</si>
  <si>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</si>
  <si>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</si>
  <si>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</si>
  <si>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</si>
  <si>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</si>
  <si>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</si>
  <si>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</si>
  <si>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</si>
  <si>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</si>
  <si>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</si>
  <si>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</si>
  <si>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</si>
  <si>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</si>
  <si>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</si>
  <si>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</si>
  <si>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</si>
  <si>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</si>
  <si>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</si>
  <si>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</si>
  <si>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</si>
  <si>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</si>
  <si>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</si>
  <si>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</si>
  <si>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</si>
  <si>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</si>
  <si>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</si>
  <si>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</si>
  <si>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</si>
  <si>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</si>
  <si>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</si>
  <si>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</si>
  <si>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</si>
  <si>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</si>
  <si>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</si>
  <si>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</si>
  <si>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</si>
  <si>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</si>
  <si>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</si>
  <si>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</si>
  <si>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</si>
  <si>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</si>
  <si>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</si>
  <si>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</si>
  <si>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</si>
  <si>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</si>
  <si>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</si>
  <si>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</si>
  <si>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</si>
  <si>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</si>
  <si>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</si>
  <si>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</si>
  <si>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</si>
  <si>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</si>
  <si>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</si>
  <si>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</si>
  <si>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</si>
  <si>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</si>
  <si>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</si>
  <si>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</si>
  <si>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</si>
  <si>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</si>
  <si>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</si>
  <si>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</si>
  <si>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</si>
  <si>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</si>
  <si>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</si>
  <si>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</si>
  <si>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</si>
  <si>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</si>
  <si>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</si>
  <si>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</si>
  <si>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</si>
  <si>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</si>
  <si>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</si>
  <si>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</si>
  <si>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</si>
  <si>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</si>
  <si>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</si>
  <si>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</si>
  <si>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</si>
  <si>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</si>
  <si>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</si>
  <si>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</si>
  <si>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</si>
  <si>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</si>
  <si>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</si>
  <si>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</si>
  <si>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</si>
  <si>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</si>
  <si>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</si>
  <si>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</si>
  <si>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</si>
  <si>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</si>
  <si>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</si>
  <si>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</si>
  <si>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</si>
  <si>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</si>
  <si>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</si>
  <si>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</si>
  <si>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</si>
  <si>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</si>
  <si>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</si>
  <si>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</si>
  <si>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</si>
  <si>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</si>
  <si>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</si>
  <si>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</si>
  <si>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</si>
  <si>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</si>
  <si>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</si>
  <si>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</si>
  <si>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</si>
  <si>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</si>
  <si>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</si>
  <si>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</si>
  <si>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</si>
  <si>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</si>
  <si>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</si>
  <si>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</si>
  <si>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</si>
  <si>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</si>
  <si>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</si>
  <si>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</si>
  <si>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</si>
  <si>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</si>
  <si>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</si>
  <si>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</si>
  <si>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</si>
  <si>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</si>
  <si>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</si>
  <si>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</si>
  <si>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</si>
  <si>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</si>
  <si>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</si>
  <si>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</si>
  <si>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</si>
  <si>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</si>
  <si>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</si>
  <si>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</si>
  <si>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</si>
  <si>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</si>
  <si>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</si>
  <si>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</si>
  <si>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</si>
  <si>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</si>
  <si>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</si>
  <si>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</si>
  <si>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</si>
  <si>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</si>
  <si>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</si>
  <si>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</si>
  <si>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</si>
  <si>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</si>
  <si>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</si>
  <si>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</si>
  <si>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</si>
  <si>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</si>
  <si>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</si>
  <si>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</si>
  <si>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</si>
  <si>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</si>
  <si>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</si>
  <si>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</si>
  <si>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</si>
  <si>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</si>
  <si>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</si>
  <si>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</si>
  <si>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</si>
  <si>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</si>
  <si>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</si>
  <si>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</si>
  <si>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</si>
  <si>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</si>
  <si>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</si>
  <si>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</si>
  <si>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</si>
  <si>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</si>
  <si>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</si>
  <si>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</si>
  <si>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</si>
  <si>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</si>
  <si>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</si>
  <si>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</si>
  <si>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</si>
  <si>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</si>
  <si>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</si>
  <si>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</si>
  <si>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</si>
  <si>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</si>
  <si>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</si>
  <si>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</si>
  <si>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</si>
  <si>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</si>
  <si>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</si>
  <si>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</si>
  <si>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</si>
  <si>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</si>
  <si>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</si>
  <si>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</si>
  <si>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</si>
  <si>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</si>
  <si>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</si>
  <si>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</si>
  <si>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</si>
  <si>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</si>
  <si>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</si>
  <si>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</si>
  <si>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</si>
  <si>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</si>
  <si>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</si>
  <si>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</si>
  <si>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</si>
  <si>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</si>
  <si>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</si>
  <si>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</si>
  <si>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</si>
  <si>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</si>
  <si>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</si>
  <si>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</si>
  <si>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</si>
  <si>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</si>
  <si>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</si>
  <si>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</si>
  <si>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</si>
  <si>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</si>
  <si>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</si>
  <si>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</si>
  <si>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</si>
  <si>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</si>
  <si>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</si>
  <si>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</si>
  <si>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</si>
  <si>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</si>
  <si>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</si>
  <si>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</si>
  <si>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</si>
  <si>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</si>
  <si>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</si>
  <si>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</si>
  <si>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</si>
  <si>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</si>
  <si>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</si>
  <si>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</si>
  <si>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</si>
  <si>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</si>
  <si>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</si>
  <si>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</si>
  <si>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</si>
  <si>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</si>
  <si>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</si>
  <si>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</si>
  <si>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</si>
  <si>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</si>
  <si>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</si>
  <si>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</si>
  <si>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</si>
  <si>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</si>
  <si>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</si>
  <si>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</si>
  <si>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</si>
  <si>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</si>
  <si>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</si>
  <si>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</si>
  <si>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</si>
  <si>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</si>
  <si>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</si>
  <si>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</si>
  <si>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</si>
  <si>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</si>
  <si>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</si>
  <si>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</si>
  <si>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</si>
  <si>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</si>
  <si>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</si>
  <si>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</si>
  <si>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</si>
  <si>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</si>
  <si>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</si>
  <si>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</si>
  <si>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</si>
  <si>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</si>
  <si>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</si>
  <si>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</si>
  <si>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</si>
  <si>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</si>
  <si>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</si>
  <si>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</si>
  <si>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</si>
  <si>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</si>
  <si>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</si>
  <si>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</si>
  <si>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</si>
  <si>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</si>
  <si>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</si>
  <si>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</si>
  <si>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</si>
  <si>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</si>
  <si>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</si>
  <si>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</si>
  <si>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</si>
  <si>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</si>
  <si>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</si>
  <si>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</si>
  <si>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</si>
  <si>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</si>
  <si>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</si>
  <si>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</si>
  <si>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</si>
  <si>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</si>
  <si>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</si>
  <si>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</si>
  <si>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</si>
  <si>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</si>
  <si>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</si>
  <si>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</si>
  <si>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</si>
  <si>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</si>
  <si>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</si>
  <si>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</si>
  <si>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</si>
  <si>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</si>
  <si>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</si>
  <si>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</si>
  <si>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</si>
  <si>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</si>
  <si>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</si>
  <si>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</si>
  <si>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</si>
  <si>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</si>
  <si>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</si>
  <si>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</si>
  <si>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</si>
  <si>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</si>
  <si>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</si>
  <si>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</si>
  <si>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</si>
  <si>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</si>
  <si>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</si>
  <si>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</si>
  <si>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</si>
  <si>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</si>
  <si>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</si>
  <si>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</si>
  <si>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</si>
  <si>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</si>
  <si>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</si>
  <si>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</si>
  <si>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</si>
  <si>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</si>
  <si>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</si>
  <si>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</si>
  <si>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</si>
  <si>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</si>
  <si>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</si>
  <si>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</si>
  <si>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</si>
  <si>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</si>
  <si>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</si>
  <si>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</si>
  <si>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</si>
  <si>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</si>
  <si>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</si>
  <si>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</si>
  <si>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</si>
  <si>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</si>
  <si>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</si>
  <si>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</si>
  <si>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</si>
  <si>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</si>
  <si>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</si>
  <si>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</si>
  <si>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</si>
  <si>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</si>
  <si>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</si>
  <si>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</si>
  <si>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</si>
  <si>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</si>
  <si>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</si>
  <si>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</si>
  <si>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</si>
  <si>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</si>
  <si>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</si>
  <si>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</si>
  <si>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</si>
  <si>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</si>
  <si>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</si>
  <si>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</si>
  <si>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</si>
  <si>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</si>
  <si>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</si>
  <si>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</si>
  <si>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</si>
  <si>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</si>
  <si>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</si>
  <si>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</si>
  <si>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</si>
  <si>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</si>
  <si>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</si>
  <si>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</si>
  <si>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</si>
  <si>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</si>
  <si>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</si>
  <si>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</si>
  <si>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</si>
  <si>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</si>
  <si>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</si>
  <si>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</si>
  <si>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</si>
  <si>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</si>
  <si>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</si>
  <si>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</si>
  <si>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</si>
  <si>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</si>
  <si>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</si>
  <si>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</si>
  <si>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</si>
  <si>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</si>
  <si>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</si>
  <si>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</si>
  <si>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</si>
  <si>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</si>
  <si>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</si>
  <si>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</si>
  <si>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</si>
  <si>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</si>
  <si>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</si>
  <si>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</si>
  <si>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</si>
  <si>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</si>
  <si>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</si>
  <si>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</si>
  <si>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</si>
  <si>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</si>
  <si>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</si>
  <si>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</si>
  <si>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</si>
  <si>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</si>
  <si>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</si>
  <si>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</si>
  <si>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</si>
  <si>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</si>
  <si>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</si>
  <si>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</si>
  <si>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</si>
  <si>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</si>
  <si>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</si>
  <si>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</si>
  <si>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</si>
  <si>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</si>
  <si>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</si>
  <si>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</si>
  <si>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</si>
  <si>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</si>
  <si>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</si>
  <si>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</si>
  <si>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</si>
  <si>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</si>
  <si>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</si>
  <si>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</si>
  <si>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</si>
  <si>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</si>
  <si>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</si>
  <si>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</si>
  <si>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</si>
  <si>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</si>
  <si>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</si>
  <si>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</si>
  <si>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</si>
  <si>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</si>
  <si>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</si>
  <si>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</si>
  <si>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</si>
  <si>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</si>
  <si>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</si>
  <si>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</si>
  <si>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</si>
  <si>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</si>
  <si>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</si>
  <si>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</si>
  <si>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</si>
  <si>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</si>
  <si>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</si>
  <si>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</si>
  <si>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</si>
  <si>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</si>
  <si>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</si>
  <si>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</si>
  <si>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</si>
  <si>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</si>
  <si>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</si>
  <si>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</si>
  <si>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</si>
  <si>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</si>
  <si>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</si>
  <si>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</si>
  <si>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</si>
  <si>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</si>
  <si>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</si>
  <si>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</si>
  <si>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</si>
  <si>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</si>
  <si>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</si>
  <si>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</si>
  <si>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</si>
  <si>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</si>
  <si>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</si>
  <si>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</si>
  <si>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</si>
  <si>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</si>
  <si>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</si>
  <si>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</si>
  <si>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</si>
  <si>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</si>
  <si>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</si>
  <si>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</si>
  <si>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</si>
  <si>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</si>
  <si>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</si>
  <si>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</si>
  <si>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</si>
  <si>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</si>
  <si>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</si>
  <si>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</si>
  <si>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</si>
  <si>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</si>
  <si>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</si>
  <si>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</si>
  <si>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</si>
  <si>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</si>
  <si>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</si>
  <si>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</si>
  <si>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</si>
  <si>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</si>
  <si>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</si>
  <si>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</si>
  <si>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</si>
  <si>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</si>
  <si>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</si>
  <si>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</si>
  <si>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</si>
  <si>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</si>
  <si>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</si>
  <si>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</si>
  <si>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</si>
  <si>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</si>
  <si>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</si>
  <si>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</si>
  <si>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</si>
  <si>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</si>
  <si>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</si>
  <si>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</si>
  <si>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</si>
  <si>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</si>
  <si>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</si>
  <si>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</si>
  <si>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</si>
  <si>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</si>
  <si>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</si>
  <si>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</si>
  <si>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</si>
  <si>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</si>
  <si>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</si>
  <si>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</si>
  <si>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</si>
  <si>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</si>
  <si>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</si>
  <si>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</si>
  <si>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</si>
  <si>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</si>
  <si>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</si>
  <si>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</si>
  <si>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</si>
  <si>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</si>
  <si>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</si>
  <si>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</si>
  <si>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</si>
  <si>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</si>
  <si>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</si>
  <si>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</si>
  <si>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</si>
  <si>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</si>
  <si>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</si>
  <si>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</si>
  <si>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</si>
  <si>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</si>
  <si>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</si>
  <si>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</si>
  <si>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</si>
  <si>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</si>
  <si>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</si>
  <si>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</si>
  <si>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</si>
  <si>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</si>
  <si>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</si>
  <si>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</si>
  <si>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</si>
  <si>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</si>
  <si>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</si>
  <si>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</si>
  <si>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</si>
  <si>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</si>
  <si>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</si>
  <si>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</si>
  <si>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</si>
  <si>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</si>
  <si>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</si>
  <si>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</si>
  <si>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</si>
  <si>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</si>
  <si>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</si>
  <si>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</si>
  <si>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</si>
  <si>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</si>
  <si>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</si>
  <si>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</si>
  <si>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</si>
  <si>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</si>
  <si>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</si>
  <si>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</si>
  <si>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</si>
  <si>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</si>
  <si>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</si>
  <si>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</si>
  <si>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</si>
  <si>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</si>
  <si>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</si>
  <si>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</si>
  <si>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</si>
  <si>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</si>
  <si>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</si>
  <si>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</si>
  <si>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</si>
  <si>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</si>
  <si>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</si>
  <si>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</si>
  <si>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</si>
  <si>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</si>
  <si>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</si>
  <si>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</si>
  <si>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</si>
  <si>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</si>
  <si>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</si>
  <si>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</si>
  <si>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</si>
  <si>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</si>
  <si>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</si>
  <si>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</si>
  <si>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</si>
  <si>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</si>
  <si>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</si>
  <si>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</si>
  <si>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</si>
  <si>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</si>
  <si>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</si>
  <si>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</si>
  <si>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</si>
  <si>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</si>
  <si>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</si>
  <si>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</si>
  <si>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</si>
  <si>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</si>
  <si>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</si>
  <si>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</si>
  <si>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</si>
  <si>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</si>
  <si>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</si>
  <si>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</si>
  <si>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</si>
  <si>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</si>
  <si>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</si>
  <si>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</si>
  <si>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</si>
  <si>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</si>
  <si>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</si>
  <si>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</si>
  <si>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</si>
  <si>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</si>
  <si>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</si>
  <si>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</si>
  <si>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</si>
  <si>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</si>
  <si>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</si>
  <si>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</si>
  <si>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</si>
  <si>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</si>
  <si>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</si>
  <si>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</si>
  <si>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</si>
  <si>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</si>
  <si>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</si>
  <si>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</si>
  <si>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</si>
  <si>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</si>
  <si>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</si>
  <si>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</si>
  <si>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</si>
  <si>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</si>
  <si>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</si>
  <si>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</si>
  <si>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</si>
  <si>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</si>
  <si>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</si>
  <si>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</si>
  <si>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</si>
  <si>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</si>
  <si>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</si>
  <si>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</si>
  <si>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</si>
  <si>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</si>
  <si>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</si>
  <si>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</si>
  <si>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</si>
  <si>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</si>
  <si>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</si>
  <si>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</si>
  <si>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</si>
  <si>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</si>
  <si>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</si>
  <si>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</si>
  <si>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</si>
  <si>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</si>
  <si>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</si>
  <si>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</si>
  <si>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</si>
  <si>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</si>
  <si>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</si>
  <si>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</si>
  <si>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</si>
  <si>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</si>
  <si>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</si>
  <si>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</si>
  <si>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</si>
  <si>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</si>
  <si>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</si>
  <si>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</si>
  <si>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</si>
  <si>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</si>
  <si>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</si>
  <si>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</si>
  <si>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</si>
  <si>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</si>
  <si>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</si>
  <si>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</si>
  <si>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</si>
  <si>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</si>
  <si>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</si>
  <si>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</si>
  <si>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</si>
  <si>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</si>
  <si>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</si>
  <si>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</si>
  <si>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</si>
  <si>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</si>
  <si>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</si>
  <si>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</si>
  <si>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</si>
  <si>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</si>
  <si>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</si>
  <si>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</si>
  <si>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</si>
  <si>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</si>
  <si>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</si>
  <si>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</si>
  <si>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</si>
  <si>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</si>
  <si>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</si>
  <si>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</si>
  <si>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</si>
  <si>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</si>
  <si>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</si>
  <si>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</si>
  <si>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</si>
  <si>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</si>
  <si>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</si>
  <si>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</si>
  <si>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</si>
  <si>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</si>
  <si>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</si>
  <si>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</si>
  <si>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</si>
  <si>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</si>
  <si>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</si>
  <si>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</si>
  <si>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</si>
  <si>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</si>
  <si>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</si>
  <si>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</si>
  <si>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</si>
  <si>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</si>
  <si>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</si>
  <si>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</si>
  <si>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</si>
  <si>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</si>
  <si>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</si>
  <si>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</si>
  <si>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</si>
  <si>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</si>
  <si>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</si>
  <si>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</si>
  <si>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</si>
  <si>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</si>
  <si>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</si>
  <si>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</si>
  <si>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</si>
  <si>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</si>
  <si>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</si>
  <si>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</si>
  <si>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</si>
  <si>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</si>
  <si>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</si>
  <si>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</si>
  <si>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</si>
  <si>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</si>
  <si>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</si>
  <si>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</si>
  <si>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</si>
  <si>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</si>
  <si>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</si>
  <si>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</si>
  <si>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</si>
  <si>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</si>
  <si>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</si>
  <si>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</si>
  <si>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</si>
  <si>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</si>
  <si>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</si>
  <si>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</si>
  <si>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</si>
  <si>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</si>
  <si>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</si>
  <si>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</si>
  <si>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</si>
  <si>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</si>
  <si>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</si>
  <si>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</si>
  <si>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</si>
  <si>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</si>
  <si>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</si>
  <si>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</si>
  <si>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</si>
  <si>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</si>
  <si>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</si>
  <si>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</si>
  <si>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</si>
  <si>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</si>
  <si>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</si>
  <si>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</si>
  <si>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</si>
  <si>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</si>
  <si>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</si>
  <si>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</si>
  <si>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</si>
  <si>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</si>
  <si>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</si>
  <si>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</si>
  <si>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</si>
  <si>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</si>
  <si>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</si>
  <si>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</si>
  <si>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</si>
  <si>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</si>
  <si>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</si>
  <si>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</si>
  <si>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</si>
  <si>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</si>
  <si>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</si>
  <si>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</si>
  <si>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</si>
  <si>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</si>
  <si>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</si>
  <si>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</si>
  <si>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</si>
  <si>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</si>
  <si>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</si>
  <si>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</si>
  <si>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</si>
  <si>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</si>
  <si>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</si>
  <si>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</si>
  <si>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</si>
  <si>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</si>
  <si>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</si>
  <si>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</si>
  <si>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</si>
  <si>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</si>
  <si>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</si>
  <si>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</si>
  <si>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</si>
  <si>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</si>
  <si>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</si>
  <si>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</si>
  <si>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</si>
  <si>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</si>
  <si>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</si>
  <si>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</si>
  <si>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</si>
  <si>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</si>
  <si>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</si>
  <si>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</si>
  <si>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</si>
  <si>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</si>
  <si>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</si>
  <si>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</si>
  <si>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</si>
  <si>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</si>
  <si>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</si>
  <si>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</si>
  <si>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</si>
  <si>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</si>
  <si>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</si>
  <si>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</si>
  <si>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</si>
  <si>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</si>
  <si>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</si>
  <si>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</si>
  <si>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</si>
  <si>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</si>
  <si>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</si>
  <si>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</si>
  <si>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</si>
  <si>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</si>
  <si>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</si>
  <si>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</si>
  <si>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</si>
  <si>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</si>
  <si>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</si>
  <si>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</si>
  <si>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</si>
  <si>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</si>
  <si>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</si>
  <si>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</si>
  <si>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</si>
  <si>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</si>
  <si>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</si>
  <si>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</si>
  <si>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</si>
  <si>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</si>
  <si>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</si>
  <si>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</si>
  <si>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</si>
  <si>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</si>
  <si>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</si>
  <si>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</si>
  <si>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</si>
  <si>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</si>
  <si>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</si>
  <si>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</si>
  <si>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</si>
  <si>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</si>
  <si>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</si>
  <si>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</si>
  <si>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</si>
  <si>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</si>
  <si>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</si>
  <si>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</si>
  <si>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</si>
  <si>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</si>
  <si>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</si>
  <si>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</si>
  <si>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</si>
  <si>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</si>
  <si>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</si>
  <si>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</si>
  <si>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</si>
  <si>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</si>
  <si>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</si>
  <si>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</si>
  <si>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</si>
  <si>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</si>
  <si>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</si>
  <si>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</si>
  <si>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</si>
  <si>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</si>
  <si>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</si>
  <si>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</si>
  <si>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</si>
  <si>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</si>
  <si>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</si>
  <si>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</si>
  <si>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</si>
  <si>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</si>
  <si>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</si>
  <si>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</si>
  <si>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</si>
  <si>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</si>
  <si>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</si>
  <si>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</si>
  <si>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</si>
  <si>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</si>
  <si>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</si>
  <si>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</si>
  <si>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</si>
  <si>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</si>
  <si>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</si>
  <si>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</si>
  <si>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</si>
  <si>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</si>
  <si>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</si>
  <si>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</si>
  <si>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</si>
  <si>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</si>
  <si>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</si>
  <si>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</si>
  <si>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</si>
  <si>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</si>
  <si>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</si>
  <si>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</si>
  <si>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</si>
  <si>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</si>
  <si>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</si>
  <si>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</si>
  <si>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</si>
  <si>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</si>
  <si>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</si>
  <si>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</si>
  <si>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</si>
  <si>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</si>
  <si>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</si>
  <si>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</si>
  <si>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</si>
  <si>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</si>
  <si>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</si>
  <si>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</si>
  <si>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</si>
  <si>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</si>
  <si>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</si>
  <si>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</si>
  <si>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</si>
  <si>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</si>
  <si>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</si>
  <si>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</si>
  <si>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</si>
  <si>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</si>
  <si>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</si>
  <si>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</si>
  <si>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</si>
  <si>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</si>
  <si>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</si>
  <si>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</si>
  <si>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</si>
  <si>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</si>
  <si>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</si>
  <si>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</si>
  <si>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</si>
  <si>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</si>
  <si>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</si>
  <si>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</si>
  <si>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</si>
  <si>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</si>
  <si>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</si>
  <si>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</si>
  <si>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</si>
  <si>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</si>
  <si>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</si>
  <si>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</si>
  <si>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</si>
  <si>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</si>
  <si>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</si>
  <si>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</si>
  <si>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</si>
  <si>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</si>
  <si>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</si>
  <si>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</si>
  <si>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</si>
  <si>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</si>
  <si>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</si>
  <si>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</si>
  <si>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</si>
  <si>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</si>
  <si>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</si>
  <si>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</si>
  <si>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</si>
  <si>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</si>
  <si>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</si>
  <si>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</si>
  <si>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</si>
  <si>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</si>
  <si>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</si>
  <si>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</si>
  <si>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</si>
  <si>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</si>
  <si>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</si>
  <si>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</si>
  <si>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</si>
  <si>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</si>
  <si>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</si>
  <si>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</si>
  <si>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</si>
  <si>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</si>
  <si>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</si>
  <si>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</si>
  <si>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</si>
  <si>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</si>
  <si>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</si>
  <si>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</si>
  <si>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</si>
  <si>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</si>
  <si>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</si>
  <si>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</si>
  <si>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</si>
  <si>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</si>
  <si>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</si>
  <si>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</si>
  <si>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</si>
  <si>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</si>
  <si>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</si>
  <si>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</si>
  <si>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</si>
  <si>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</si>
  <si>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</si>
  <si>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</si>
  <si>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</si>
  <si>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</si>
  <si>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</si>
  <si>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</si>
  <si>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</si>
  <si>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</si>
  <si>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</si>
  <si>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</si>
  <si>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</si>
  <si>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</si>
  <si>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</si>
  <si>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</si>
  <si>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</si>
  <si>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</si>
  <si>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</si>
  <si>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</si>
  <si>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</si>
  <si>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</si>
  <si>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</si>
  <si>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</si>
  <si>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</si>
  <si>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</si>
  <si>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</si>
  <si>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</si>
  <si>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</si>
  <si>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</si>
  <si>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</si>
  <si>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</si>
  <si>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</si>
  <si>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</si>
  <si>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</si>
  <si>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</si>
  <si>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</si>
  <si>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</si>
  <si>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</si>
  <si>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</si>
  <si>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</si>
  <si>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</si>
  <si>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</si>
  <si>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</si>
  <si>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</si>
  <si>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</si>
  <si>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</si>
  <si>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</si>
  <si>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</si>
  <si>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</si>
  <si>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</si>
  <si>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</si>
  <si>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</si>
  <si>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</si>
  <si>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</si>
  <si>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</si>
  <si>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</si>
  <si>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</si>
  <si>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</si>
  <si>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</si>
  <si>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</si>
  <si>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</si>
  <si>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</si>
  <si>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</si>
  <si>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</si>
  <si>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</si>
  <si>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</si>
  <si>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</si>
  <si>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</si>
  <si>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</si>
  <si>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</si>
  <si>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</si>
  <si>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</si>
  <si>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</si>
  <si>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</si>
  <si>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</si>
  <si>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</si>
  <si>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</si>
  <si>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</si>
  <si>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</si>
  <si>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</si>
  <si>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</si>
  <si>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</si>
  <si>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</si>
  <si>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</si>
  <si>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</si>
  <si>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</si>
  <si>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</si>
  <si>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</si>
  <si>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</si>
  <si>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</si>
  <si>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</si>
  <si>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</si>
  <si>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</si>
  <si>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</si>
  <si>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</si>
  <si>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</si>
  <si>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</si>
  <si>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</si>
  <si>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</si>
  <si>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</si>
  <si>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</si>
  <si>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</si>
  <si>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</si>
  <si>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</si>
  <si>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</si>
  <si>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</si>
  <si>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</si>
  <si>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</si>
  <si>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</si>
  <si>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</si>
  <si>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</si>
  <si>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</si>
  <si>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</si>
  <si>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</si>
  <si>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</si>
  <si>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</si>
  <si>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</si>
  <si>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</si>
  <si>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</si>
  <si>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</si>
  <si>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</si>
  <si>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</si>
  <si>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</si>
  <si>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</si>
  <si>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</si>
  <si>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</si>
  <si>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</si>
  <si>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</si>
  <si>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</si>
  <si>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</si>
  <si>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</si>
  <si>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</si>
  <si>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</si>
  <si>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</si>
  <si>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</si>
  <si>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</si>
  <si>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</si>
  <si>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</si>
  <si>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</si>
  <si>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</si>
  <si>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</si>
  <si>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</si>
  <si>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</si>
  <si>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</si>
  <si>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</si>
  <si>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</si>
  <si>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</si>
  <si>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</si>
  <si>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</si>
  <si>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</si>
  <si>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</si>
  <si>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</si>
  <si>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</si>
  <si>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</si>
  <si>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</si>
  <si>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</si>
  <si>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</si>
  <si>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</si>
  <si>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</si>
  <si>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</si>
  <si>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</si>
  <si>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</si>
  <si>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</si>
  <si>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</si>
  <si>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</si>
  <si>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</si>
  <si>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</si>
  <si>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</si>
  <si>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</si>
  <si>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</si>
  <si>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</si>
  <si>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</si>
  <si>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</si>
  <si>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</si>
  <si>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</si>
  <si>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</si>
  <si>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</si>
  <si>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</si>
  <si>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</si>
  <si>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</si>
  <si>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</si>
  <si>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</si>
  <si>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</si>
  <si>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</si>
  <si>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</si>
  <si>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</si>
  <si>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</si>
  <si>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</si>
  <si>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</si>
  <si>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</si>
  <si>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</si>
  <si>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</si>
  <si>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</si>
  <si>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</si>
  <si>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</si>
  <si>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</si>
  <si>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</si>
  <si>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</si>
  <si>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</si>
  <si>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</si>
  <si>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</si>
  <si>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</si>
  <si>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</si>
  <si>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</si>
  <si>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</si>
  <si>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</si>
  <si>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</si>
  <si>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</si>
  <si>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</si>
  <si>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</si>
  <si>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</si>
  <si>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</si>
  <si>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</si>
  <si>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</si>
  <si>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</si>
  <si>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</si>
  <si>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</si>
  <si>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</si>
  <si>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</si>
  <si>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</si>
  <si>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</si>
  <si>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</si>
  <si>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</si>
  <si>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</si>
  <si>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</si>
  <si>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</si>
  <si>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</si>
  <si>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</si>
  <si>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</si>
  <si>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</si>
  <si>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</si>
  <si>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</si>
  <si>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</si>
  <si>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</si>
  <si>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</si>
  <si>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</si>
  <si>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</si>
  <si>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</si>
  <si>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</si>
  <si>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</si>
  <si>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</si>
  <si>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</si>
  <si>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</si>
  <si>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</si>
  <si>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</si>
  <si>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</si>
  <si>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</si>
  <si>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</si>
  <si>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</si>
  <si>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</si>
  <si>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</si>
  <si>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</si>
  <si>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</si>
  <si>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</si>
  <si>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</si>
  <si>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</si>
  <si>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</si>
  <si>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</si>
  <si>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</si>
  <si>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</si>
  <si>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</si>
  <si>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</si>
  <si>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</si>
  <si>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</si>
  <si>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</si>
  <si>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</si>
  <si>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</si>
  <si>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</si>
  <si>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</si>
  <si>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</si>
  <si>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</si>
  <si>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</si>
  <si>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</si>
  <si>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</si>
  <si>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</si>
  <si>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</si>
  <si>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</si>
  <si>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</si>
  <si>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</si>
  <si>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</si>
  <si>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</si>
  <si>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</si>
  <si>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</si>
  <si>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</si>
  <si>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</si>
  <si>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</si>
  <si>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</si>
  <si>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</si>
  <si>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</si>
  <si>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</si>
  <si>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</si>
  <si>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</si>
  <si>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</si>
  <si>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</si>
  <si>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</si>
  <si>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</si>
  <si>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</si>
  <si>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</si>
  <si>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</si>
  <si>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</si>
  <si>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</si>
  <si>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</si>
  <si>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</si>
  <si>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</si>
  <si>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</si>
  <si>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</si>
  <si>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</si>
  <si>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</si>
  <si>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</si>
  <si>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</si>
  <si>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</si>
  <si>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</si>
  <si>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</si>
  <si>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</si>
  <si>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</si>
  <si>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</si>
  <si>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</si>
  <si>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</si>
  <si>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</si>
  <si>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</si>
  <si>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</si>
  <si>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</si>
  <si>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</si>
  <si>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</si>
  <si>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</si>
  <si>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</si>
  <si>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</si>
  <si>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</si>
  <si>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</si>
  <si>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</si>
  <si>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</si>
  <si>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</si>
  <si>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</si>
  <si>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</si>
  <si>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</si>
  <si>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</si>
  <si>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</si>
  <si>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</si>
  <si>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</si>
  <si>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</si>
  <si>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</si>
  <si>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</si>
  <si>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</si>
  <si>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</si>
  <si>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</si>
  <si>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</si>
  <si>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</si>
  <si>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</si>
  <si>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</si>
  <si>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</si>
  <si>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</si>
  <si>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</si>
  <si>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</si>
  <si>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</si>
  <si>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</si>
  <si>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</si>
  <si>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</si>
  <si>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</si>
  <si>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</si>
  <si>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</si>
  <si>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</si>
  <si>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</si>
  <si>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</si>
  <si>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</si>
  <si>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</si>
  <si>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</si>
  <si>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</si>
  <si>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</si>
  <si>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</si>
  <si>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</si>
  <si>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</si>
  <si>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</si>
  <si>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</si>
  <si>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</si>
  <si>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</si>
  <si>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</si>
  <si>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</si>
  <si>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</si>
  <si>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</si>
  <si>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</si>
  <si>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</si>
  <si>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</si>
  <si>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</si>
  <si>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</si>
  <si>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</si>
  <si>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</si>
  <si>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</si>
  <si>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</si>
  <si>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</si>
  <si>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</si>
  <si>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</si>
  <si>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</si>
  <si>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</si>
  <si>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</si>
  <si>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</si>
  <si>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</si>
  <si>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</si>
  <si>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</si>
  <si>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</si>
  <si>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</si>
  <si>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</si>
  <si>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</si>
  <si>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</si>
  <si>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</si>
  <si>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</si>
  <si>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</si>
  <si>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</si>
  <si>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</si>
  <si>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</si>
  <si>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</si>
  <si>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</si>
  <si>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</si>
  <si>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</si>
  <si>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</si>
  <si>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</si>
  <si>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</si>
  <si>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</si>
  <si>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</si>
  <si>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</si>
  <si>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</si>
  <si>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</si>
  <si>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</si>
  <si>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</si>
  <si>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</si>
  <si>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</si>
  <si>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</si>
  <si>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</si>
  <si>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</si>
  <si>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</si>
  <si>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</si>
  <si>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</si>
  <si>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</si>
  <si>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</si>
  <si>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</si>
  <si>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</si>
  <si>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</si>
  <si>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</si>
  <si>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</si>
  <si>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</si>
  <si>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</si>
  <si>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</si>
  <si>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</si>
  <si>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</si>
  <si>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</si>
  <si>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</si>
  <si>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</si>
  <si>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</si>
  <si>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</si>
  <si>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</si>
  <si>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</si>
  <si>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</si>
  <si>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</si>
  <si>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</si>
  <si>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</si>
  <si>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</si>
  <si>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</si>
  <si>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</si>
  <si>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</si>
  <si>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</si>
  <si>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</si>
  <si>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</si>
  <si>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</si>
  <si>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</si>
  <si>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</si>
  <si>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</si>
  <si>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</si>
  <si>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</si>
  <si>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</si>
  <si>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</si>
  <si>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</si>
  <si>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</si>
  <si>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</si>
  <si>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</si>
  <si>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</si>
  <si>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</si>
  <si>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</si>
  <si>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</si>
  <si>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</si>
  <si>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</si>
  <si>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</si>
  <si>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</si>
  <si>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</si>
  <si>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</si>
  <si>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</si>
  <si>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</si>
  <si>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</si>
  <si>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</si>
  <si>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</si>
  <si>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</si>
  <si>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</si>
  <si>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</si>
  <si>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</si>
  <si>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</si>
  <si>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</si>
  <si>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</si>
  <si>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</si>
  <si>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</si>
  <si>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</si>
  <si>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</si>
  <si>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</si>
  <si>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</si>
  <si>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</si>
  <si>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</si>
  <si>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</si>
  <si>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</si>
  <si>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</si>
  <si>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</si>
  <si>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</si>
  <si>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</si>
  <si>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</si>
  <si>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</si>
  <si>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</si>
  <si>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</si>
  <si>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</si>
  <si>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</si>
  <si>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</si>
  <si>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</si>
  <si>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</si>
  <si>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</si>
  <si>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</si>
  <si>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</si>
  <si>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</si>
  <si>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</si>
  <si>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</si>
  <si>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</si>
  <si>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</si>
  <si>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</si>
  <si>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</si>
  <si>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</si>
  <si>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</si>
  <si>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</si>
  <si>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</si>
  <si>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</si>
  <si>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</si>
  <si>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</si>
  <si>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</si>
  <si>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</si>
  <si>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</si>
  <si>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</si>
  <si>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</si>
  <si>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</si>
  <si>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</si>
  <si>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</si>
  <si>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</si>
  <si>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</si>
  <si>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</si>
  <si>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</si>
  <si>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</si>
  <si>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</si>
  <si>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</si>
  <si>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</si>
  <si>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</si>
  <si>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</si>
  <si>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</si>
  <si>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</si>
  <si>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</si>
  <si>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</si>
  <si>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</si>
  <si>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</si>
  <si>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</si>
  <si>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</si>
  <si>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</si>
  <si>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</si>
  <si>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</si>
  <si>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</si>
  <si>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</si>
  <si>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</si>
  <si>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</si>
  <si>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</si>
  <si>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</si>
  <si>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</si>
  <si>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</si>
  <si>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</si>
  <si>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</si>
  <si>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</si>
  <si>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</si>
  <si>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</si>
  <si>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</si>
  <si>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</si>
  <si>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</si>
  <si>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</si>
  <si>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</si>
  <si>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</si>
  <si>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</si>
  <si>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</si>
  <si>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</si>
  <si>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</si>
  <si>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</si>
  <si>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</si>
  <si>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</si>
  <si>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</si>
  <si>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</si>
  <si>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</si>
  <si>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</si>
  <si>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</si>
  <si>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</si>
  <si>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</si>
  <si>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</si>
  <si>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</si>
  <si>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</si>
  <si>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</si>
  <si>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</si>
  <si>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</si>
  <si>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</si>
  <si>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</si>
  <si>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</si>
  <si>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</si>
  <si>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</si>
  <si>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</si>
  <si>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</si>
  <si>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</si>
  <si>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</si>
  <si>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</si>
  <si>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</si>
  <si>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</si>
  <si>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</si>
  <si>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</si>
  <si>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</si>
  <si>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</si>
  <si>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</si>
  <si>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</si>
  <si>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</si>
  <si>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</si>
  <si>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</si>
  <si>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</si>
  <si>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</si>
  <si>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</si>
  <si>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</si>
  <si>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</si>
  <si>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</si>
  <si>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</si>
  <si>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</si>
  <si>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</si>
  <si>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</si>
  <si>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</si>
  <si>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</si>
  <si>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</si>
  <si>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</si>
  <si>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</si>
  <si>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</si>
  <si>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</si>
  <si>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</si>
  <si>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</si>
  <si>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</si>
  <si>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</si>
  <si>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</si>
  <si>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</si>
  <si>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</si>
  <si>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</si>
  <si>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</si>
  <si>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</si>
  <si>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</si>
  <si>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</si>
  <si>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</si>
  <si>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</si>
  <si>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</si>
  <si>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</si>
  <si>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</si>
  <si>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</si>
  <si>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</si>
  <si>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</si>
  <si>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</si>
  <si>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</si>
  <si>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</si>
  <si>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</si>
  <si>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</si>
  <si>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</si>
  <si>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</si>
  <si>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</si>
  <si>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</si>
  <si>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</si>
  <si>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</si>
  <si>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</si>
  <si>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</si>
  <si>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</si>
  <si>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</si>
  <si>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</si>
  <si>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</si>
  <si>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</si>
  <si>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</si>
  <si>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</si>
  <si>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</si>
  <si>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</si>
  <si>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</si>
  <si>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</si>
  <si>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</si>
  <si>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</si>
  <si>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</si>
  <si>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</si>
  <si>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</si>
  <si>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</si>
  <si>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</si>
  <si>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</si>
  <si>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</si>
  <si>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</si>
  <si>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</si>
  <si>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</si>
  <si>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</si>
  <si>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</si>
  <si>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</si>
  <si>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</si>
  <si>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</si>
  <si>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</si>
  <si>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</si>
  <si>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</si>
  <si>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</si>
  <si>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</si>
  <si>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</si>
  <si>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</si>
  <si>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</si>
  <si>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</si>
  <si>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</si>
  <si>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</si>
  <si>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</si>
  <si>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</si>
  <si>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</si>
  <si>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</si>
  <si>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</si>
  <si>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</si>
  <si>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</si>
  <si>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</si>
  <si>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</si>
  <si>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</si>
  <si>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</si>
  <si>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</si>
  <si>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</si>
  <si>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</si>
  <si>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</si>
  <si>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</si>
  <si>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</si>
  <si>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</si>
  <si>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</si>
  <si>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</si>
  <si>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</si>
  <si>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</si>
  <si>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</si>
  <si>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</si>
  <si>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</si>
  <si>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</si>
  <si>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</si>
  <si>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</si>
  <si>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</si>
  <si>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</si>
  <si>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</si>
  <si>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</si>
  <si>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</si>
  <si>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</si>
  <si>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</si>
  <si>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</si>
  <si>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</si>
  <si>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</si>
  <si>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</si>
  <si>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</si>
  <si>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</si>
  <si>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</si>
  <si>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</si>
  <si>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</si>
  <si>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</si>
  <si>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</si>
  <si>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</si>
  <si>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</si>
  <si>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</si>
  <si>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</si>
  <si>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</si>
  <si>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</si>
  <si>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</si>
  <si>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</si>
  <si>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</si>
  <si>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</si>
  <si>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</si>
  <si>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</si>
  <si>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</si>
  <si>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</si>
  <si>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</si>
  <si>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</si>
  <si>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</si>
  <si>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</si>
  <si>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</si>
  <si>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</si>
  <si>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</si>
  <si>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</si>
  <si>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</si>
  <si>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</si>
  <si>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</si>
  <si>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</si>
  <si>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</si>
  <si>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</si>
  <si>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</si>
  <si>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</si>
  <si>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</si>
  <si>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</si>
  <si>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</si>
  <si>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</si>
  <si>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</si>
  <si>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</si>
  <si>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</si>
  <si>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</si>
  <si>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</si>
  <si>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</si>
  <si>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</si>
  <si>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</si>
  <si>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</si>
  <si>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</si>
  <si>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</si>
  <si>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</si>
  <si>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</si>
  <si>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</si>
  <si>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</si>
  <si>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</si>
  <si>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</si>
  <si>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</si>
  <si>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</si>
  <si>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</si>
  <si>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</si>
  <si>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</si>
  <si>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</si>
  <si>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</si>
  <si>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</si>
  <si>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</si>
  <si>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</si>
  <si>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</si>
  <si>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</si>
  <si>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</si>
  <si>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</si>
  <si>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</si>
  <si>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</si>
  <si>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</si>
  <si>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</si>
  <si>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</si>
  <si>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</si>
  <si>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</si>
  <si>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</si>
  <si>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</si>
  <si>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</si>
  <si>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</si>
  <si>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</si>
  <si>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</si>
  <si>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</si>
  <si>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</si>
  <si>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</si>
  <si>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</si>
  <si>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</si>
  <si>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</si>
  <si>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</si>
  <si>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</si>
  <si>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</si>
  <si>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</si>
  <si>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</si>
  <si>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</si>
  <si>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</si>
  <si>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</si>
  <si>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</si>
  <si>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</si>
  <si>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</si>
  <si>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</si>
  <si>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</si>
  <si>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</si>
  <si>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</si>
  <si>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</si>
  <si>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</si>
  <si>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</si>
  <si>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</si>
  <si>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</si>
  <si>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</si>
  <si>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</si>
  <si>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</si>
  <si>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</si>
  <si>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</si>
  <si>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</si>
  <si>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</si>
  <si>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</si>
  <si>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</si>
  <si>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</si>
  <si>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</si>
  <si>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</si>
  <si>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</si>
  <si>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</si>
  <si>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</si>
  <si>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</si>
  <si>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</si>
  <si>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</si>
  <si>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</si>
  <si>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</si>
  <si>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</si>
  <si>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</si>
  <si>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</si>
  <si>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</si>
  <si>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</si>
  <si>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</si>
  <si>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</si>
  <si>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</si>
  <si>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</si>
  <si>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</si>
  <si>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</si>
  <si>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</si>
  <si>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</si>
  <si>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</si>
  <si>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</si>
  <si>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</si>
  <si>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</si>
  <si>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</si>
  <si>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</si>
  <si>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</si>
  <si>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</si>
  <si>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</si>
  <si>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</si>
  <si>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</si>
  <si>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</si>
  <si>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</si>
  <si>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</si>
  <si>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</si>
  <si>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</si>
  <si>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</si>
  <si>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</si>
  <si>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</si>
  <si>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</si>
  <si>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</si>
  <si>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</si>
  <si>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</si>
  <si>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</si>
  <si>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</si>
  <si>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</si>
  <si>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</si>
  <si>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</si>
  <si>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</si>
  <si>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</si>
  <si>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</si>
  <si>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</si>
  <si>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</si>
  <si>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</si>
  <si>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</si>
  <si>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</si>
  <si>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</si>
  <si>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</si>
  <si>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</si>
  <si>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</si>
  <si>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</si>
  <si>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</si>
  <si>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</si>
  <si>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</si>
  <si>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</si>
  <si>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</si>
  <si>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</si>
  <si>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</si>
  <si>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</si>
  <si>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</si>
  <si>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</si>
  <si>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</si>
  <si>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</si>
  <si>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</si>
  <si>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</si>
  <si>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</si>
  <si>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</si>
  <si>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</si>
  <si>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</si>
  <si>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</si>
  <si>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</si>
  <si>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</si>
  <si>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</si>
  <si>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</si>
  <si>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</si>
  <si>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</si>
  <si>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</si>
  <si>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</si>
  <si>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</si>
  <si>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</si>
  <si>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</si>
  <si>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</si>
  <si>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</si>
  <si>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</si>
  <si>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</si>
  <si>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</si>
  <si>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</si>
  <si>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</si>
  <si>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</si>
  <si>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</si>
  <si>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</si>
  <si>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</si>
  <si>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</si>
  <si>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</si>
  <si>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</si>
  <si>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</si>
  <si>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</si>
  <si>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</si>
  <si>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</si>
  <si>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</si>
  <si>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</si>
  <si>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</si>
  <si>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</si>
  <si>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</si>
  <si>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</si>
  <si>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</si>
  <si>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</si>
  <si>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</si>
  <si>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</si>
  <si>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</si>
  <si>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</si>
  <si>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</si>
  <si>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</si>
  <si>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</si>
  <si>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</si>
  <si>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</si>
  <si>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</si>
  <si>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</si>
  <si>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</si>
  <si>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</si>
  <si>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</si>
  <si>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</si>
  <si>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</si>
  <si>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</si>
  <si>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</si>
  <si>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</si>
  <si>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</si>
  <si>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</si>
  <si>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</si>
  <si>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</si>
  <si>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</si>
  <si>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</si>
  <si>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</si>
  <si>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</si>
  <si>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</si>
  <si>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</si>
  <si>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</si>
  <si>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</si>
  <si>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</si>
  <si>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</si>
  <si>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</si>
  <si>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</si>
  <si>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</si>
  <si>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</si>
  <si>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</si>
  <si>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</si>
  <si>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</si>
  <si>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</si>
  <si>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</si>
  <si>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</si>
  <si>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</si>
  <si>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</si>
  <si>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</si>
  <si>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</si>
  <si>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</si>
  <si>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</si>
  <si>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</si>
  <si>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</si>
  <si>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</si>
  <si>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</si>
  <si>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</si>
  <si>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</si>
  <si>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</si>
  <si>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</si>
  <si>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</si>
  <si>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</si>
  <si>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</si>
  <si>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</si>
  <si>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</si>
  <si>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</si>
  <si>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</si>
  <si>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</si>
  <si>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</si>
  <si>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</si>
  <si>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</si>
  <si>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</si>
  <si>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</si>
  <si>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</si>
  <si>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</si>
  <si>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</si>
  <si>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</si>
  <si>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</si>
  <si>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</si>
  <si>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</si>
  <si>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</si>
  <si>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</si>
  <si>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</si>
  <si>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</si>
  <si>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</si>
  <si>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</si>
  <si>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</si>
  <si>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</si>
  <si>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</si>
  <si>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</si>
  <si>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</si>
  <si>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</si>
  <si>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</si>
  <si>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</si>
  <si>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</si>
  <si>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</si>
  <si>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</si>
  <si>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</si>
  <si>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</si>
  <si>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</si>
  <si>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</si>
  <si>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</si>
  <si>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</si>
  <si>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</si>
  <si>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</si>
  <si>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</si>
  <si>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</si>
  <si>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</si>
  <si>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</si>
  <si>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</si>
  <si>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</si>
  <si>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</si>
  <si>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</si>
  <si>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</si>
  <si>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</si>
  <si>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</si>
  <si>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</si>
  <si>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</si>
  <si>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</si>
  <si>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</si>
  <si>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</si>
  <si>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</si>
  <si>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</si>
  <si>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</si>
  <si>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</si>
  <si>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</si>
  <si>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</si>
  <si>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</si>
  <si>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</si>
  <si>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</si>
  <si>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</si>
  <si>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</si>
  <si>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</si>
  <si>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</si>
  <si>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</si>
  <si>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</si>
  <si>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</si>
  <si>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</si>
  <si>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</si>
  <si>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</si>
  <si>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</si>
  <si>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</si>
  <si>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</si>
  <si>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</si>
  <si>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</si>
  <si>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</si>
  <si>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</si>
  <si>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</si>
  <si>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</si>
  <si>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</si>
  <si>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</si>
  <si>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</si>
  <si>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</si>
  <si>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</si>
  <si>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</si>
  <si>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</si>
  <si>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</si>
  <si>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</si>
  <si>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</si>
  <si>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</si>
  <si>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</si>
  <si>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</si>
  <si>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</si>
  <si>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</si>
  <si>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</si>
  <si>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</si>
  <si>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</si>
  <si>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</si>
  <si>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</si>
  <si>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</si>
  <si>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</si>
  <si>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</si>
  <si>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</si>
  <si>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</si>
  <si>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</si>
  <si>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</si>
  <si>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</si>
  <si>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</si>
  <si>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</si>
  <si>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</si>
  <si>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</si>
  <si>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</si>
  <si>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</si>
  <si>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</si>
  <si>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</si>
  <si>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</si>
  <si>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</si>
  <si>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</si>
  <si>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</si>
  <si>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</si>
  <si>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</si>
  <si>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</si>
  <si>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</si>
  <si>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</si>
  <si>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</si>
  <si>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</si>
  <si>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</si>
  <si>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</si>
  <si>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</si>
  <si>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</si>
  <si>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</si>
  <si>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</si>
  <si>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</si>
  <si>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</si>
  <si>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</si>
  <si>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</si>
  <si>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</si>
  <si>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</si>
  <si>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</si>
  <si>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</si>
  <si>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</si>
  <si>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</si>
  <si>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</si>
  <si>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</si>
  <si>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</si>
  <si>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</si>
  <si>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</si>
  <si>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</si>
  <si>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</si>
  <si>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</si>
  <si>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</si>
  <si>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</si>
  <si>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</si>
  <si>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</si>
  <si>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</si>
  <si>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</si>
  <si>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</si>
  <si>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</si>
  <si>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</si>
  <si>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</si>
  <si>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</si>
  <si>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</si>
  <si>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</si>
  <si>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</si>
  <si>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</si>
  <si>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</si>
  <si>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</si>
  <si>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</si>
  <si>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</si>
  <si>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</si>
  <si>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</si>
  <si>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</si>
  <si>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</si>
  <si>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</si>
  <si>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</si>
  <si>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</si>
  <si>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</si>
  <si>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</si>
  <si>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</si>
  <si>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</si>
  <si>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</si>
  <si>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</si>
  <si>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</si>
  <si>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</si>
  <si>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</si>
  <si>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</si>
  <si>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</si>
  <si>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</si>
  <si>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</si>
  <si>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</si>
  <si>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</si>
  <si>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</si>
  <si>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</si>
  <si>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</si>
  <si>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</si>
  <si>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</si>
  <si>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</si>
  <si>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</si>
  <si>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</si>
  <si>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</si>
  <si>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</si>
  <si>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</si>
  <si>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</si>
  <si>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</si>
  <si>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</si>
  <si>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</si>
  <si>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</si>
  <si>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</si>
  <si>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</si>
  <si>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</si>
  <si>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</si>
  <si>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</si>
  <si>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</si>
  <si>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</si>
  <si>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</si>
  <si>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</si>
  <si>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</si>
  <si>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</si>
  <si>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</si>
  <si>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</si>
  <si>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</si>
  <si>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</si>
  <si>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</si>
  <si>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</si>
  <si>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</si>
  <si>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</si>
  <si>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</si>
  <si>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</si>
  <si>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</si>
  <si>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</si>
  <si>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</si>
  <si>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</si>
  <si>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</si>
  <si>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</si>
  <si>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</si>
  <si>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</si>
  <si>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</si>
  <si>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</si>
  <si>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</si>
  <si>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</si>
  <si>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</si>
  <si>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</si>
  <si>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</si>
  <si>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</si>
  <si>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</si>
  <si>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</si>
  <si>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</si>
  <si>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</si>
  <si>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</si>
  <si>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</si>
  <si>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</si>
  <si>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</si>
  <si>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</si>
  <si>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</si>
  <si>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</si>
  <si>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</si>
  <si>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</si>
  <si>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</si>
  <si>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</si>
  <si>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</si>
  <si>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</si>
  <si>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</si>
  <si>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</si>
  <si>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</si>
  <si>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</si>
  <si>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</si>
  <si>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</si>
  <si>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</si>
  <si>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</si>
  <si>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</si>
  <si>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</si>
  <si>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</si>
  <si>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</si>
  <si>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</si>
  <si>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</si>
  <si>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</si>
  <si>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</si>
  <si>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</si>
  <si>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</si>
  <si>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</si>
  <si>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</si>
  <si>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</si>
  <si>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</si>
  <si>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</si>
  <si>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</si>
  <si>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</si>
  <si>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</si>
  <si>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</si>
  <si>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</si>
  <si>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</si>
  <si>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</si>
  <si>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</si>
  <si>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</si>
  <si>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</si>
  <si>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</si>
  <si>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</si>
  <si>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</si>
  <si>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</si>
  <si>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</si>
  <si>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</si>
  <si>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</si>
  <si>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</si>
  <si>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</si>
  <si>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</si>
  <si>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</si>
  <si>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</si>
  <si>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</si>
  <si>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</si>
  <si>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</si>
  <si>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</si>
  <si>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</si>
  <si>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</si>
  <si>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</si>
  <si>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</si>
  <si>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</si>
  <si>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</si>
  <si>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</si>
  <si>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</si>
  <si>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</si>
  <si>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</si>
  <si>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</si>
  <si>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</si>
  <si>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</si>
  <si>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</si>
  <si>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</si>
  <si>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</si>
  <si>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</si>
  <si>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</si>
  <si>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</si>
  <si>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</si>
  <si>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</si>
  <si>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</si>
  <si>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</si>
  <si>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</si>
  <si>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</si>
  <si>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</si>
  <si>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</si>
  <si>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</si>
  <si>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</si>
  <si>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</si>
  <si>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</si>
  <si>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</si>
  <si>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</si>
  <si>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</si>
  <si>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</si>
  <si>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</si>
  <si>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</si>
  <si>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</si>
  <si>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</si>
  <si>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</si>
  <si>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</si>
  <si>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</si>
  <si>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</si>
  <si>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</si>
  <si>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</si>
  <si>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</si>
  <si>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</si>
  <si>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</si>
  <si>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</si>
  <si>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</si>
  <si>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</si>
  <si>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</si>
  <si>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</si>
  <si>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</si>
  <si>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</si>
  <si>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</si>
  <si>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</si>
  <si>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</si>
  <si>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</si>
  <si>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</si>
  <si>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</si>
  <si>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</si>
  <si>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</si>
  <si>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</si>
  <si>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</si>
  <si>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</si>
  <si>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</si>
  <si>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</si>
  <si>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</si>
  <si>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</si>
  <si>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</si>
  <si>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</si>
  <si>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</si>
  <si>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</si>
  <si>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</si>
  <si>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</si>
  <si>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</si>
  <si>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</si>
  <si>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</si>
  <si>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</si>
  <si>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</si>
  <si>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</si>
  <si>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</si>
  <si>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</si>
  <si>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</si>
  <si>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</si>
  <si>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</si>
  <si>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</si>
  <si>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</si>
  <si>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</si>
  <si>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</si>
  <si>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</si>
  <si>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</si>
  <si>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</si>
  <si>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</si>
  <si>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</si>
  <si>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</si>
  <si>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</si>
  <si>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</si>
  <si>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</si>
  <si>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</si>
  <si>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</si>
  <si>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</si>
  <si>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</si>
  <si>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</si>
  <si>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</si>
  <si>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</si>
  <si>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</si>
  <si>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</si>
  <si>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</si>
  <si>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</si>
  <si>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</si>
  <si>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</si>
  <si>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</si>
  <si>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</si>
  <si>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</si>
  <si>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</si>
  <si>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</si>
  <si>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</si>
  <si>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</si>
  <si>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</si>
  <si>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</si>
  <si>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</si>
  <si>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</si>
  <si>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</si>
  <si>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</si>
  <si>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</si>
  <si>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</si>
  <si>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</si>
  <si>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</si>
  <si>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</si>
  <si>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</si>
  <si>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</si>
  <si>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</si>
  <si>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</si>
  <si>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</si>
  <si>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</si>
  <si>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</si>
  <si>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</si>
  <si>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</si>
  <si>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</si>
  <si>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</si>
  <si>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</si>
  <si>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</si>
  <si>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</si>
  <si>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</si>
  <si>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</si>
  <si>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</si>
  <si>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</si>
  <si>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</si>
  <si>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</si>
  <si>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</si>
  <si>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</si>
  <si>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</si>
  <si>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</si>
  <si>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</si>
  <si>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</si>
  <si>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</si>
  <si>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</si>
  <si>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</si>
  <si>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</si>
  <si>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</si>
  <si>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</si>
  <si>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</si>
  <si>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</si>
  <si>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</si>
  <si>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</si>
  <si>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</si>
  <si>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</si>
  <si>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</si>
  <si>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</si>
  <si>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</si>
  <si>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</si>
  <si>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</si>
  <si>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</si>
  <si>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</si>
  <si>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</si>
  <si>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</si>
  <si>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</si>
  <si>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</si>
  <si>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</si>
  <si>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</si>
  <si>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</si>
  <si>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</si>
  <si>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</si>
  <si>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</si>
  <si>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</si>
  <si>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</si>
  <si>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</si>
  <si>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</si>
  <si>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</si>
  <si>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</si>
  <si>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</si>
  <si>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</si>
  <si>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</si>
  <si>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</si>
  <si>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</si>
  <si>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</si>
  <si>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</si>
  <si>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</si>
  <si>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</si>
  <si>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</si>
  <si>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</si>
  <si>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</si>
  <si>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</si>
  <si>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</si>
  <si>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</si>
  <si>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</si>
  <si>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</si>
  <si>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</si>
  <si>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</si>
  <si>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</si>
  <si>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</si>
  <si>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</si>
  <si>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</si>
  <si>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</si>
  <si>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</si>
  <si>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</si>
  <si>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</si>
  <si>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</si>
  <si>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</si>
  <si>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</si>
  <si>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</si>
  <si>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</si>
  <si>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</si>
  <si>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</si>
  <si>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</si>
  <si>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</si>
  <si>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</si>
  <si>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</si>
  <si>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</si>
  <si>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</si>
  <si>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</si>
  <si>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</si>
  <si>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</si>
  <si>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</si>
  <si>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</si>
  <si>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</si>
  <si>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</si>
  <si>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</si>
  <si>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</si>
  <si>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</si>
  <si>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</si>
  <si>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</si>
  <si>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</si>
  <si>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</si>
  <si>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</si>
  <si>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</si>
  <si>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</si>
  <si>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</si>
  <si>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</si>
  <si>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</si>
  <si>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</si>
  <si>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</si>
  <si>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</si>
  <si>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</si>
  <si>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</si>
  <si>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</si>
  <si>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</si>
  <si>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</si>
  <si>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</si>
  <si>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</si>
  <si>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</si>
  <si>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</si>
  <si>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</si>
  <si>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</si>
  <si>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</si>
  <si>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</si>
  <si>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</si>
  <si>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</si>
  <si>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</si>
  <si>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</si>
  <si>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</si>
  <si>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</si>
  <si>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</si>
  <si>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</si>
  <si>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</si>
  <si>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</si>
  <si>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</si>
  <si>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</si>
  <si>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</si>
  <si>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</si>
  <si>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</si>
  <si>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</si>
  <si>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</si>
  <si>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</si>
  <si>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</si>
  <si>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</si>
  <si>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</si>
  <si>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</si>
  <si>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</si>
  <si>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</si>
  <si>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</si>
  <si>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</si>
  <si>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</si>
  <si>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</si>
  <si>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</si>
  <si>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</si>
  <si>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</si>
  <si>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</si>
  <si>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</si>
  <si>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</si>
  <si>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</si>
  <si>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</si>
  <si>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</si>
  <si>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</si>
  <si>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</si>
  <si>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</si>
  <si>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</si>
  <si>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</si>
  <si>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</si>
  <si>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</si>
  <si>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</si>
  <si>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</si>
  <si>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</si>
  <si>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</si>
  <si>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</si>
  <si>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</si>
  <si>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</si>
  <si>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</si>
  <si>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</si>
  <si>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</si>
  <si>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</si>
  <si>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</si>
  <si>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</si>
  <si>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</si>
  <si>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</si>
  <si>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</si>
  <si>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</si>
  <si>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</si>
  <si>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</si>
  <si>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</si>
  <si>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</si>
  <si>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</si>
  <si>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</si>
  <si>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</si>
  <si>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</si>
  <si>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</si>
  <si>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</si>
  <si>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</si>
  <si>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</si>
  <si>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</si>
  <si>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</si>
  <si>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</si>
  <si>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</si>
  <si>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</si>
  <si>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</si>
  <si>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</si>
  <si>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</si>
  <si>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</si>
  <si>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</si>
  <si>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</si>
  <si>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</si>
  <si>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</si>
  <si>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</si>
  <si>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</si>
  <si>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</si>
  <si>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</si>
  <si>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</si>
  <si>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</si>
  <si>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</si>
  <si>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</si>
  <si>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</si>
  <si>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</si>
  <si>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</si>
  <si>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</si>
  <si>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</si>
  <si>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</si>
  <si>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</si>
  <si>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</si>
  <si>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</si>
  <si>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</si>
  <si>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</si>
  <si>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</si>
  <si>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</si>
  <si>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</si>
  <si>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</si>
  <si>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</si>
  <si>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</si>
  <si>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</si>
  <si>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</si>
  <si>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</si>
  <si>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</si>
  <si>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</si>
  <si>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</si>
  <si>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</si>
  <si>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</si>
  <si>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</si>
  <si>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</si>
  <si>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</si>
  <si>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</si>
  <si>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</si>
  <si>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</si>
  <si>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</si>
  <si>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</si>
  <si>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</si>
  <si>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</si>
  <si>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</si>
  <si>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</si>
  <si>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</si>
  <si>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</si>
  <si>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</si>
  <si>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</si>
  <si>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</si>
  <si>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</si>
  <si>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</si>
  <si>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</si>
  <si>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</si>
  <si>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</si>
  <si>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</si>
  <si>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</si>
  <si>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</si>
  <si>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</si>
  <si>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</si>
  <si>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</si>
  <si>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</si>
  <si>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</si>
  <si>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</si>
  <si>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</si>
  <si>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</si>
  <si>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</si>
  <si>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</si>
  <si>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</si>
  <si>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</si>
  <si>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</si>
  <si>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</si>
  <si>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</si>
  <si>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</si>
  <si>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</si>
  <si>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</si>
  <si>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</si>
  <si>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</si>
  <si>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</si>
  <si>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</si>
  <si>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</si>
  <si>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</si>
  <si>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</si>
  <si>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</si>
  <si>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</si>
  <si>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</si>
  <si>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</si>
  <si>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</si>
  <si>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</si>
  <si>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</si>
  <si>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</si>
  <si>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</si>
  <si>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</si>
  <si>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</si>
  <si>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</si>
  <si>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</si>
  <si>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</si>
  <si>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</si>
  <si>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</si>
  <si>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</si>
  <si>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</si>
  <si>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</si>
  <si>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</si>
  <si>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</si>
  <si>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</si>
  <si>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</si>
  <si>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</si>
  <si>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</si>
  <si>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</si>
  <si>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</si>
  <si>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</si>
  <si>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</si>
  <si>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</si>
  <si>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</si>
  <si>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</si>
  <si>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</si>
  <si>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</si>
  <si>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</si>
  <si>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</si>
  <si>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</si>
  <si>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</si>
  <si>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</si>
  <si>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</si>
  <si>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</si>
  <si>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</si>
  <si>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</si>
  <si>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</si>
  <si>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</si>
  <si>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</si>
  <si>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</si>
  <si>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</si>
  <si>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</si>
  <si>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</si>
  <si>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</si>
  <si>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</si>
  <si>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</si>
  <si>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</si>
  <si>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</si>
  <si>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</si>
  <si>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</si>
  <si>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</si>
  <si>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</si>
  <si>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</si>
  <si>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</si>
  <si>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</si>
  <si>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</si>
  <si>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</si>
  <si>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</si>
  <si>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</si>
  <si>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</si>
  <si>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</si>
  <si>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</si>
  <si>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</si>
  <si>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</si>
  <si>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</si>
  <si>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</si>
  <si>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</si>
  <si>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</si>
  <si>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</si>
  <si>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</si>
  <si>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</si>
  <si>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</si>
  <si>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</si>
  <si>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</si>
  <si>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</si>
  <si>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</si>
  <si>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</si>
  <si>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</si>
  <si>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</si>
  <si>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</si>
  <si>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</si>
  <si>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</si>
  <si>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</si>
  <si>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</si>
  <si>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</si>
  <si>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</si>
  <si>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</si>
  <si>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</si>
  <si>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</si>
  <si>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</si>
  <si>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</si>
  <si>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</si>
  <si>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</si>
  <si>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</si>
  <si>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</si>
  <si>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</si>
  <si>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</si>
  <si>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</si>
  <si>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</si>
  <si>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</si>
  <si>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</si>
  <si>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</si>
  <si>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</si>
  <si>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</si>
  <si>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</si>
  <si>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</si>
  <si>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</si>
  <si>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</si>
  <si>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</si>
  <si>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</si>
  <si>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</si>
  <si>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</si>
  <si>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</si>
  <si>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</si>
  <si>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</si>
  <si>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</si>
  <si>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</si>
  <si>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</si>
  <si>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</si>
  <si>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</si>
  <si>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</si>
  <si>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</si>
  <si>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</si>
  <si>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</si>
  <si>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</si>
  <si>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</si>
  <si>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</si>
  <si>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</si>
  <si>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</si>
  <si>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</si>
  <si>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</si>
  <si>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</si>
  <si>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</si>
  <si>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</si>
  <si>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</si>
  <si>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</si>
  <si>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</si>
  <si>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</si>
  <si>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</si>
  <si>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</si>
  <si>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</si>
  <si>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</si>
  <si>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</si>
  <si>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</si>
  <si>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</si>
  <si>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</si>
  <si>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</si>
  <si>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</si>
  <si>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</si>
  <si>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</si>
  <si>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</si>
  <si>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</si>
  <si>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</si>
  <si>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</si>
  <si>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</si>
  <si>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</si>
  <si>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</si>
  <si>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</si>
  <si>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</si>
  <si>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</si>
  <si>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</si>
  <si>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</si>
  <si>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</si>
  <si>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</si>
  <si>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</si>
  <si>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</si>
  <si>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</si>
  <si>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</si>
  <si>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</si>
  <si>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</si>
  <si>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</si>
  <si>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</si>
  <si>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</si>
  <si>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</si>
  <si>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</si>
  <si>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</si>
  <si>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</si>
  <si>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</si>
  <si>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</si>
  <si>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</si>
  <si>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</si>
  <si>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</si>
  <si>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</si>
  <si>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</si>
  <si>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</si>
  <si>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</si>
  <si>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</si>
  <si>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</si>
  <si>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</si>
  <si>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</si>
  <si>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</si>
  <si>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</si>
  <si>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</si>
  <si>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</si>
  <si>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</si>
  <si>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</si>
  <si>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</si>
  <si>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</si>
  <si>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</si>
  <si>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</si>
  <si>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</si>
  <si>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</si>
  <si>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</si>
  <si>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</si>
  <si>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</si>
  <si>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</si>
  <si>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</si>
  <si>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</si>
  <si>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</si>
  <si>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</si>
  <si>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</si>
  <si>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</si>
  <si>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</si>
  <si>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</si>
  <si>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</si>
  <si>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</si>
  <si>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</si>
  <si>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</si>
  <si>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</si>
  <si>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</si>
  <si>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</si>
  <si>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</si>
  <si>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</si>
  <si>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</si>
  <si>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</si>
  <si>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</si>
  <si>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</si>
  <si>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</si>
  <si>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</si>
  <si>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</si>
  <si>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</si>
  <si>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</si>
  <si>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</si>
  <si>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</si>
  <si>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</si>
  <si>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</si>
  <si>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</si>
  <si>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</si>
  <si>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</si>
  <si>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</si>
  <si>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</si>
  <si>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</si>
  <si>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</si>
  <si>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</si>
  <si>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</si>
  <si>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</si>
  <si>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</si>
  <si>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</si>
  <si>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</si>
  <si>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</si>
  <si>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</si>
  <si>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</si>
  <si>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</si>
  <si>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</si>
  <si>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</si>
  <si>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</si>
  <si>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</si>
  <si>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</si>
  <si>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</si>
  <si>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</si>
  <si>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</si>
  <si>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</si>
  <si>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</si>
  <si>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</si>
  <si>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</si>
  <si>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</si>
  <si>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</si>
  <si>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</si>
  <si>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</si>
  <si>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</si>
  <si>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</si>
  <si>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</si>
  <si>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</si>
  <si>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</si>
  <si>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</si>
  <si>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</si>
  <si>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</si>
  <si>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</si>
  <si>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</si>
  <si>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</si>
  <si>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</si>
  <si>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</si>
  <si>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</si>
  <si>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</si>
  <si>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</si>
  <si>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</si>
  <si>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</si>
  <si>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</si>
  <si>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</si>
  <si>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</si>
  <si>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</si>
  <si>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</si>
  <si>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</si>
  <si>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</si>
  <si>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</si>
  <si>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</si>
  <si>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</si>
  <si>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</si>
  <si>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</si>
  <si>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</si>
  <si>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</si>
  <si>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</si>
  <si>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</si>
  <si>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</si>
  <si>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</si>
  <si>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</si>
  <si>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</si>
  <si>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</si>
  <si>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</si>
  <si>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</si>
  <si>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</si>
  <si>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</si>
  <si>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</si>
  <si>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</si>
  <si>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</si>
  <si>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</si>
  <si>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</si>
  <si>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</si>
  <si>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</si>
  <si>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</si>
  <si>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</si>
  <si>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</si>
  <si>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</si>
  <si>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</si>
  <si>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</si>
  <si>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</si>
  <si>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</si>
  <si>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</si>
  <si>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</si>
  <si>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</si>
  <si>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</si>
  <si>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</si>
  <si>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</si>
  <si>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</si>
  <si>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</si>
  <si>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</si>
  <si>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</si>
  <si>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</si>
  <si>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</si>
  <si>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</si>
  <si>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</si>
  <si>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</si>
  <si>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</si>
  <si>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</si>
  <si>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</si>
  <si>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</si>
  <si>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</si>
  <si>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</si>
  <si>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</si>
  <si>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</si>
  <si>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</si>
  <si>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</si>
  <si>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</si>
  <si>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</si>
  <si>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</si>
  <si>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</si>
  <si>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</si>
  <si>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</si>
  <si>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</si>
  <si>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</si>
  <si>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</si>
  <si>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</si>
  <si>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</si>
  <si>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</si>
  <si>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</si>
  <si>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</si>
  <si>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</si>
  <si>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</si>
  <si>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</si>
  <si>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</si>
  <si>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</si>
  <si>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</si>
  <si>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</si>
  <si>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</si>
  <si>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</si>
  <si>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</si>
  <si>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</si>
  <si>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</si>
  <si>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</si>
  <si>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</si>
  <si>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</si>
  <si>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</si>
  <si>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</si>
  <si>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</si>
  <si>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</si>
  <si>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</si>
  <si>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</si>
  <si>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</si>
  <si>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</si>
  <si>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</si>
  <si>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</si>
  <si>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</si>
  <si>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</si>
  <si>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</si>
  <si>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</si>
  <si>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</si>
  <si>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</si>
  <si>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</si>
  <si>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</si>
  <si>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</si>
  <si>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</si>
  <si>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</si>
  <si>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</si>
  <si>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</si>
  <si>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</si>
  <si>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</si>
  <si>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</si>
  <si>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</si>
  <si>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</si>
  <si>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</si>
  <si>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</si>
  <si>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</si>
  <si>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</si>
  <si>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</si>
  <si>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</si>
  <si>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</si>
  <si>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</si>
  <si>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</si>
  <si>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</si>
  <si>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</si>
  <si>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</si>
  <si>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</si>
  <si>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</si>
  <si>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</si>
  <si>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</si>
  <si>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</si>
  <si>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</si>
  <si>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</si>
  <si>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</si>
  <si>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</si>
  <si>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</si>
  <si>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</si>
  <si>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</si>
  <si>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</si>
  <si>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</si>
  <si>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</si>
  <si>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</si>
  <si>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</si>
  <si>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</si>
  <si>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</si>
  <si>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</si>
  <si>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</si>
  <si>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</si>
  <si>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</si>
  <si>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</si>
  <si>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</si>
  <si>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</si>
  <si>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</si>
  <si>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</si>
  <si>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</si>
  <si>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</si>
  <si>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</si>
  <si>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</si>
  <si>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</si>
  <si>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</si>
  <si>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</si>
  <si>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</si>
  <si>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</si>
  <si>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</si>
  <si>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</si>
  <si>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</si>
  <si>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</si>
  <si>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</si>
  <si>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</si>
  <si>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</si>
  <si>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</si>
  <si>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</si>
  <si>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</si>
  <si>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</si>
  <si>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</si>
  <si>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</si>
  <si>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</si>
  <si>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</si>
  <si>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</si>
  <si>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</si>
  <si>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</si>
  <si>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</si>
  <si>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</si>
  <si>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</si>
  <si>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</si>
  <si>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</si>
  <si>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</si>
  <si>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</si>
  <si>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</si>
  <si>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</si>
  <si>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</si>
  <si>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</si>
  <si>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</si>
  <si>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</si>
  <si>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</si>
  <si>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</si>
  <si>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</si>
  <si>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</si>
  <si>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</si>
  <si>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</si>
  <si>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</si>
  <si>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</si>
  <si>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</si>
  <si>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</si>
  <si>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</si>
  <si>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</si>
  <si>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</si>
  <si>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</si>
  <si>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</si>
  <si>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</si>
  <si>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</si>
  <si>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</si>
  <si>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</si>
  <si>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</si>
  <si>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</si>
  <si>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</si>
  <si>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</si>
  <si>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</si>
  <si>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</si>
  <si>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</si>
  <si>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</si>
  <si>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</si>
  <si>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</si>
  <si>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</si>
  <si>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</si>
  <si>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</si>
  <si>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</si>
  <si>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</si>
  <si>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</si>
  <si>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</si>
  <si>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</si>
  <si>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</si>
  <si>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</si>
  <si>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</si>
  <si>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</si>
  <si>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</si>
  <si>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</si>
  <si>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</si>
  <si>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</si>
  <si>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</si>
  <si>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</si>
  <si>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</si>
  <si>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</si>
  <si>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</si>
  <si>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</si>
  <si>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</si>
  <si>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</si>
  <si>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</si>
  <si>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</si>
  <si>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</si>
  <si>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</si>
  <si>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</si>
  <si>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</si>
  <si>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</si>
  <si>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</si>
  <si>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</si>
  <si>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</si>
  <si>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</si>
  <si>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</si>
  <si>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</si>
  <si>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</si>
  <si>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</si>
  <si>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</si>
  <si>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</si>
  <si>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</si>
  <si>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</si>
  <si>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</si>
  <si>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</si>
  <si>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</si>
  <si>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</si>
  <si>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</si>
  <si>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</si>
  <si>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</si>
  <si>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</si>
  <si>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</si>
  <si>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</si>
  <si>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</si>
  <si>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</si>
  <si>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</si>
  <si>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</si>
  <si>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</si>
  <si>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</si>
  <si>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</si>
  <si>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</si>
  <si>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</si>
  <si>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</si>
  <si>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</si>
  <si>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</si>
  <si>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</si>
  <si>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</si>
  <si>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</si>
  <si>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</si>
  <si>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</si>
  <si>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</si>
  <si>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</si>
  <si>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</si>
  <si>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</si>
  <si>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</si>
  <si>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</si>
  <si>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</si>
  <si>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</si>
  <si>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</si>
  <si>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</si>
  <si>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</si>
  <si>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</si>
  <si>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</si>
  <si>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</si>
  <si>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</si>
  <si>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</si>
  <si>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</si>
  <si>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</si>
  <si>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</si>
  <si>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</si>
  <si>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</si>
  <si>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</si>
  <si>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</si>
  <si>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</si>
  <si>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</si>
  <si>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</si>
  <si>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</si>
  <si>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</si>
  <si>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</si>
  <si>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</si>
  <si>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</si>
  <si>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</si>
  <si>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</si>
  <si>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</si>
  <si>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</si>
  <si>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</si>
  <si>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</si>
  <si>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</si>
  <si>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</si>
  <si>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</si>
  <si>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</si>
  <si>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</si>
  <si>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</si>
  <si>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</si>
  <si>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</si>
  <si>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</si>
  <si>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</si>
  <si>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</si>
  <si>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</si>
  <si>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</si>
  <si>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</si>
  <si>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</si>
  <si>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</si>
  <si>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</si>
  <si>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</si>
  <si>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</si>
  <si>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</si>
  <si>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</si>
  <si>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</si>
  <si>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</si>
  <si>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</si>
  <si>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</si>
  <si>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</si>
  <si>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</si>
  <si>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</si>
  <si>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</si>
  <si>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</si>
  <si>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</si>
  <si>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</si>
  <si>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</si>
  <si>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</si>
  <si>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</si>
  <si>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</si>
  <si>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</si>
  <si>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</si>
  <si>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</si>
  <si>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</si>
  <si>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</si>
  <si>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</si>
  <si>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</si>
  <si>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</si>
  <si>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</si>
  <si>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</si>
  <si>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</si>
  <si>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</si>
  <si>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</si>
  <si>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</si>
  <si>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</si>
  <si>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</si>
  <si>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</si>
  <si>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</si>
  <si>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</si>
  <si>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</si>
  <si>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</si>
  <si>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</si>
  <si>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</si>
  <si>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</si>
  <si>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</si>
  <si>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</si>
  <si>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</si>
  <si>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</si>
  <si>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</si>
  <si>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</si>
  <si>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</si>
  <si>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</si>
  <si>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</si>
  <si>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</si>
  <si>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</si>
  <si>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</si>
  <si>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</si>
  <si>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</si>
  <si>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</si>
  <si>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</si>
  <si>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</si>
  <si>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</si>
  <si>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</si>
  <si>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</si>
  <si>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</si>
  <si>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</si>
  <si>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</si>
  <si>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</si>
  <si>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</si>
  <si>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</si>
  <si>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</si>
  <si>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</si>
  <si>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</si>
  <si>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</si>
  <si>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</si>
  <si>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</si>
  <si>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</si>
  <si>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</si>
  <si>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</si>
  <si>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</si>
  <si>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</si>
  <si>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</si>
  <si>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</si>
  <si>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</si>
  <si>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</si>
  <si>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</si>
  <si>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</si>
  <si>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</si>
  <si>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</si>
  <si>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</si>
  <si>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</si>
  <si>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</si>
  <si>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</si>
  <si>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</si>
  <si>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</si>
  <si>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</si>
  <si>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</si>
  <si>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</si>
  <si>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</si>
  <si>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</si>
  <si>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</si>
  <si>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</si>
  <si>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</si>
  <si>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</si>
  <si>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</si>
  <si>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</si>
  <si>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</si>
  <si>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</si>
  <si>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</si>
  <si>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</si>
  <si>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</si>
  <si>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</si>
  <si>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</si>
  <si>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</si>
  <si>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</si>
  <si>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</si>
  <si>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</si>
  <si>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</si>
  <si>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</si>
  <si>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</si>
  <si>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</si>
  <si>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</si>
  <si>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</si>
  <si>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</si>
  <si>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</si>
  <si>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</si>
  <si>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</si>
  <si>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</si>
  <si>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</si>
  <si>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</si>
  <si>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</si>
  <si>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</si>
  <si>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</si>
  <si>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</si>
  <si>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</si>
  <si>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</si>
  <si>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</si>
  <si>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</si>
  <si>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</si>
  <si>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</si>
  <si>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</si>
  <si>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</si>
  <si>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</si>
  <si>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</si>
  <si>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</si>
  <si>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</si>
  <si>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</si>
  <si>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</si>
  <si>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</si>
  <si>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</si>
  <si>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</si>
  <si>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</si>
  <si>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</si>
  <si>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</si>
  <si>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</si>
  <si>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</si>
  <si>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</si>
  <si>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</si>
  <si>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</si>
  <si>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</si>
  <si>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</si>
  <si>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</si>
  <si>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</si>
  <si>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</si>
  <si>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</si>
  <si>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</si>
  <si>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</si>
  <si>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</si>
  <si>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</si>
  <si>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</si>
  <si>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</si>
  <si>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</si>
  <si>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</si>
  <si>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</si>
  <si>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</si>
  <si>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</si>
  <si>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</si>
  <si>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</si>
  <si>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</si>
  <si>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</si>
  <si>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</si>
  <si>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</si>
  <si>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</si>
  <si>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</si>
  <si>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</si>
  <si>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</si>
  <si>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</si>
  <si>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</si>
  <si>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</si>
  <si>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</si>
  <si>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</si>
  <si>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</si>
  <si>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</si>
  <si>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</si>
  <si>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</si>
  <si>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</si>
  <si>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</si>
  <si>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</si>
  <si>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</si>
  <si>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</si>
  <si>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</si>
  <si>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</si>
  <si>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</si>
  <si>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</si>
  <si>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</si>
  <si>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</si>
  <si>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</si>
  <si>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</si>
  <si>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</si>
  <si>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</si>
  <si>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</si>
  <si>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</si>
  <si>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</si>
  <si>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</si>
  <si>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</si>
  <si>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</si>
  <si>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</si>
  <si>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</si>
  <si>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</si>
  <si>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</si>
  <si>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</si>
  <si>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</si>
  <si>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</si>
  <si>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</si>
  <si>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</si>
  <si>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</si>
  <si>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</si>
  <si>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</si>
  <si>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</si>
  <si>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</si>
  <si>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</si>
  <si>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</si>
  <si>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</si>
  <si>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</si>
  <si>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</si>
  <si>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</si>
  <si>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</si>
  <si>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</si>
  <si>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</si>
  <si>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</si>
  <si>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</si>
  <si>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</si>
  <si>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</si>
  <si>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</si>
  <si>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</si>
  <si>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</si>
  <si>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</si>
  <si>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</si>
  <si>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</si>
  <si>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</si>
  <si>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</si>
  <si>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</si>
  <si>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</si>
  <si>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</si>
  <si>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</si>
  <si>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</si>
  <si>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</si>
  <si>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</si>
  <si>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</si>
  <si>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</si>
  <si>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</si>
  <si>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</si>
  <si>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</si>
  <si>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</si>
  <si>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</si>
  <si>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</si>
  <si>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</si>
  <si>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</si>
  <si>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</si>
  <si>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</si>
  <si>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</si>
  <si>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</si>
  <si>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</si>
  <si>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</si>
  <si>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</si>
  <si>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</si>
  <si>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</si>
  <si>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</si>
  <si>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</si>
  <si>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</si>
  <si>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</si>
  <si>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</si>
  <si>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</si>
  <si>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</si>
  <si>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</si>
  <si>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</si>
  <si>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</si>
  <si>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</si>
  <si>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</si>
  <si>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</si>
  <si>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</si>
  <si>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</si>
  <si>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</si>
  <si>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</si>
  <si>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</si>
  <si>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</si>
  <si>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</si>
  <si>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</si>
  <si>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</si>
  <si>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</si>
  <si>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</si>
  <si>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</si>
  <si>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</si>
  <si>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</si>
  <si>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</si>
  <si>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</si>
  <si>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</si>
  <si>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</si>
  <si>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</si>
  <si>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</si>
  <si>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</si>
  <si>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</si>
  <si>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</si>
  <si>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</si>
  <si>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</si>
  <si>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</si>
  <si>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</si>
  <si>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</si>
  <si>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</si>
  <si>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</si>
  <si>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</si>
  <si>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</si>
  <si>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</si>
  <si>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</si>
  <si>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</si>
  <si>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</si>
  <si>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</si>
  <si>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</si>
  <si>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</si>
  <si>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</si>
  <si>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</si>
  <si>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</si>
  <si>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</si>
  <si>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</si>
  <si>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</si>
  <si>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</si>
  <si>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</si>
  <si>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</si>
  <si>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</si>
  <si>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</si>
  <si>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</si>
  <si>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</si>
  <si>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</si>
  <si>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</si>
  <si>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</si>
  <si>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</si>
  <si>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</si>
  <si>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</si>
  <si>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</si>
  <si>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</si>
  <si>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</si>
  <si>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</si>
  <si>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</si>
  <si>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</si>
  <si>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</si>
  <si>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</si>
  <si>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</si>
  <si>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</si>
  <si>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</si>
  <si>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</si>
  <si>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</si>
  <si>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</si>
  <si>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</si>
  <si>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</si>
  <si>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</si>
  <si>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</si>
  <si>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</si>
  <si>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</si>
  <si>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</si>
  <si>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</si>
  <si>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</si>
  <si>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</si>
  <si>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</si>
  <si>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</si>
  <si>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</si>
  <si>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</si>
  <si>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</si>
  <si>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</si>
  <si>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</si>
  <si>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</si>
  <si>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</si>
  <si>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</si>
  <si>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</si>
  <si>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</si>
  <si>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</si>
  <si>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</si>
  <si>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</si>
  <si>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</si>
  <si>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</si>
  <si>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</si>
  <si>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</si>
  <si>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</si>
  <si>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</si>
  <si>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</si>
  <si>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</si>
  <si>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</si>
  <si>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</si>
  <si>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</si>
  <si>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</si>
  <si>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</si>
  <si>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</si>
  <si>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</si>
  <si>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</si>
  <si>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</si>
  <si>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</si>
  <si>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</si>
  <si>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</si>
  <si>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</si>
  <si>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</si>
  <si>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</si>
  <si>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</si>
  <si>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</si>
  <si>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</si>
  <si>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</si>
  <si>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</si>
  <si>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</si>
  <si>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</si>
  <si>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</si>
  <si>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</si>
  <si>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</si>
  <si>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</si>
  <si>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</si>
  <si>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</si>
  <si>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</si>
  <si>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</si>
  <si>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</si>
  <si>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</si>
  <si>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</si>
  <si>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</si>
  <si>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</si>
  <si>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</si>
  <si>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</si>
  <si>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</si>
  <si>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</si>
  <si>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</si>
  <si>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</si>
  <si>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</si>
  <si>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</si>
  <si>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</si>
  <si>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</si>
  <si>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</si>
  <si>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</si>
  <si>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</si>
  <si>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</si>
  <si>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</si>
  <si>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</si>
  <si>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</si>
  <si>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</si>
  <si>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</si>
  <si>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</si>
  <si>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</si>
  <si>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</si>
  <si>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</si>
  <si>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</si>
  <si>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</si>
  <si>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</si>
  <si>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</si>
  <si>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</si>
  <si>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</si>
  <si>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</si>
  <si>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</si>
  <si>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</si>
  <si>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</si>
  <si>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</si>
  <si>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</si>
  <si>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</si>
  <si>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</si>
  <si>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</si>
  <si>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</si>
  <si>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</si>
  <si>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</si>
  <si>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</si>
  <si>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</si>
  <si>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</si>
  <si>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</si>
  <si>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</si>
  <si>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</si>
  <si>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</si>
  <si>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</si>
  <si>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</si>
  <si>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</si>
  <si>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</si>
  <si>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</si>
  <si>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</si>
  <si>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</si>
  <si>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</si>
  <si>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</si>
  <si>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</si>
  <si>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</si>
  <si>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</si>
  <si>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</si>
  <si>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</si>
  <si>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</si>
  <si>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</si>
  <si>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</si>
  <si>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</si>
  <si>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</si>
  <si>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</si>
  <si>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</si>
  <si>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</si>
  <si>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</si>
  <si>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</si>
  <si>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</si>
  <si>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</si>
  <si>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</si>
  <si>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</si>
  <si>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</si>
  <si>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</si>
  <si>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</si>
  <si>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</si>
  <si>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</si>
  <si>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</si>
  <si>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</si>
  <si>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</si>
  <si>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</si>
  <si>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</si>
  <si>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</si>
  <si>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</si>
  <si>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</si>
  <si>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</si>
  <si>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</si>
  <si>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</si>
  <si>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</si>
  <si>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</si>
  <si>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</si>
  <si>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</si>
  <si>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</si>
  <si>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</si>
  <si>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</si>
  <si>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</si>
  <si>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</si>
  <si>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</si>
  <si>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</si>
  <si>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</si>
  <si>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</si>
  <si>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</si>
  <si>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</si>
  <si>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</si>
  <si>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</si>
  <si>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</si>
  <si>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</si>
  <si>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</si>
  <si>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</si>
  <si>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</si>
  <si>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</si>
  <si>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</si>
  <si>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</si>
  <si>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</si>
  <si>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</si>
  <si>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</si>
  <si>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</si>
  <si>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</si>
  <si>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</si>
  <si>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</si>
  <si>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</si>
  <si>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</si>
  <si>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</si>
  <si>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</si>
  <si>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</si>
  <si>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</si>
  <si>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</si>
  <si>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</si>
  <si>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</si>
  <si>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</si>
  <si>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</si>
  <si>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</si>
  <si>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</si>
  <si>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</si>
  <si>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</si>
  <si>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</si>
  <si>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</si>
  <si>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</si>
  <si>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</si>
  <si>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</si>
  <si>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</si>
  <si>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</si>
  <si>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</si>
  <si>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</si>
  <si>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</si>
  <si>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</si>
  <si>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</si>
  <si>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</si>
  <si>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</si>
  <si>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</si>
  <si>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</si>
  <si>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</si>
  <si>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</si>
  <si>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</si>
  <si>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</si>
  <si>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</si>
  <si>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</si>
  <si>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</si>
  <si>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</si>
  <si>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</si>
  <si>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</si>
  <si>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</si>
  <si>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</si>
  <si>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</si>
  <si>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</si>
  <si>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</si>
  <si>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</si>
  <si>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</si>
  <si>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</si>
  <si>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</si>
  <si>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</si>
  <si>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</si>
  <si>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</si>
  <si>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</si>
  <si>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</si>
  <si>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</si>
  <si>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</si>
  <si>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</si>
  <si>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</si>
  <si>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</si>
  <si>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</si>
  <si>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</si>
  <si>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</si>
  <si>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</si>
  <si>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</si>
  <si>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</si>
  <si>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</si>
  <si>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</si>
  <si>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</si>
  <si>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</si>
  <si>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</si>
  <si>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</si>
  <si>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</si>
  <si>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</si>
  <si>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</si>
  <si>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</si>
  <si>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</si>
  <si>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</si>
  <si>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</si>
  <si>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</si>
  <si>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</si>
  <si>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</si>
  <si>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</si>
  <si>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</si>
  <si>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</si>
  <si>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</si>
  <si>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</si>
  <si>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</si>
  <si>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</si>
  <si>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</si>
  <si>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</si>
  <si>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</si>
  <si>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</si>
  <si>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</si>
  <si>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</si>
  <si>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</si>
  <si>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</si>
  <si>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</si>
  <si>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</si>
  <si>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</si>
  <si>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</si>
  <si>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</si>
  <si>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</si>
  <si>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</si>
  <si>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</si>
  <si>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</si>
  <si>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</si>
  <si>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</si>
  <si>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</si>
  <si>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</si>
  <si>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</si>
  <si>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</si>
  <si>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</si>
  <si>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</si>
  <si>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</si>
  <si>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</si>
  <si>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</si>
  <si>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</si>
  <si>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</si>
  <si>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</si>
  <si>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</si>
  <si>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</si>
  <si>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</si>
  <si>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</si>
  <si>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</si>
  <si>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</si>
  <si>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</si>
  <si>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</si>
  <si>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</si>
  <si>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</si>
  <si>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</si>
  <si>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</si>
  <si>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</si>
  <si>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</si>
  <si>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</si>
  <si>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</si>
  <si>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</si>
  <si>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</si>
  <si>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</si>
  <si>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</si>
  <si>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</si>
  <si>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</si>
  <si>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</si>
  <si>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</si>
  <si>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</si>
  <si>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</si>
  <si>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</si>
  <si>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</si>
  <si>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</si>
  <si>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</si>
  <si>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</si>
  <si>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</si>
  <si>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</si>
  <si>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</si>
  <si>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</si>
  <si>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</si>
  <si>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</si>
  <si>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</si>
  <si>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</si>
  <si>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</si>
  <si>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</si>
  <si>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</si>
  <si>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</si>
  <si>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</si>
  <si>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</si>
  <si>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</si>
  <si>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</si>
  <si>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</si>
  <si>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</si>
  <si>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</si>
  <si>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</si>
  <si>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</si>
  <si>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</si>
  <si>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</si>
  <si>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</si>
  <si>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</si>
  <si>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</si>
  <si>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</si>
  <si>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</si>
  <si>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</si>
  <si>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</si>
  <si>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</si>
  <si>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</si>
  <si>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</si>
  <si>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</si>
  <si>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</si>
  <si>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</si>
  <si>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</si>
  <si>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</si>
  <si>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</si>
  <si>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</si>
  <si>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</si>
  <si>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</si>
  <si>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</si>
  <si>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</si>
  <si>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</si>
  <si>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</si>
  <si>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</si>
  <si>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</si>
  <si>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</si>
  <si>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</si>
  <si>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</si>
  <si>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</si>
  <si>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</si>
  <si>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</si>
  <si>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</si>
  <si>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</si>
  <si>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</si>
  <si>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</si>
  <si>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</si>
  <si>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</si>
  <si>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</si>
  <si>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</si>
  <si>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</si>
  <si>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</si>
  <si>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</si>
  <si>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</si>
  <si>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</si>
  <si>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</si>
  <si>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</si>
  <si>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</si>
  <si>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</si>
  <si>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</si>
  <si>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</si>
  <si>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</si>
  <si>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</si>
  <si>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</si>
  <si>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</si>
  <si>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</si>
  <si>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</si>
  <si>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</si>
  <si>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</si>
  <si>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</si>
  <si>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</si>
  <si>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</si>
  <si>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</si>
  <si>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</si>
  <si>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</si>
  <si>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</si>
  <si>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</si>
  <si>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</si>
  <si>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</si>
  <si>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</si>
  <si>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</si>
  <si>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</si>
  <si>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</si>
  <si>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</si>
  <si>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</si>
  <si>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</si>
  <si>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</si>
  <si>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</si>
  <si>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</si>
  <si>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</si>
  <si>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</si>
  <si>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</si>
  <si>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</si>
  <si>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</si>
  <si>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</si>
  <si>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</si>
  <si>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</si>
  <si>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</si>
  <si>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</si>
  <si>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</si>
  <si>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</si>
  <si>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</si>
  <si>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</si>
  <si>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</si>
  <si>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</si>
  <si>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</si>
  <si>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</si>
  <si>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</si>
  <si>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</si>
  <si>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</si>
  <si>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</si>
  <si>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</si>
  <si>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</si>
  <si>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</si>
  <si>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</si>
  <si>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</si>
  <si>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</si>
  <si>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</si>
  <si>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</si>
  <si>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</si>
  <si>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</si>
  <si>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</si>
  <si>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</si>
  <si>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</si>
  <si>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</si>
  <si>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</si>
  <si>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</si>
  <si>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</si>
  <si>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</si>
  <si>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</si>
  <si>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</si>
  <si>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</si>
  <si>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</si>
  <si>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</si>
  <si>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</si>
  <si>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</si>
  <si>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</si>
  <si>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</si>
  <si>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</si>
  <si>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</si>
  <si>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</si>
  <si>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</si>
  <si>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</si>
  <si>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</si>
  <si>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</si>
  <si>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</si>
  <si>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</si>
  <si>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</si>
  <si>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</si>
  <si>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</si>
  <si>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</si>
  <si>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</si>
  <si>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</si>
  <si>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</si>
  <si>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</si>
  <si>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</si>
  <si>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</si>
  <si>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</si>
  <si>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</si>
  <si>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</si>
  <si>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</si>
  <si>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</si>
  <si>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</si>
  <si>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</si>
  <si>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</si>
  <si>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</si>
  <si>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</si>
  <si>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</si>
  <si>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</si>
  <si>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</si>
  <si>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</si>
  <si>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</si>
  <si>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</si>
  <si>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</si>
  <si>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</si>
  <si>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</si>
  <si>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</si>
  <si>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</si>
  <si>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</si>
  <si>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</si>
  <si>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</si>
  <si>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</si>
  <si>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</si>
  <si>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</si>
  <si>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</si>
  <si>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</si>
  <si>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</si>
  <si>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</si>
  <si>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</si>
  <si>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</si>
  <si>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</si>
  <si>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</si>
  <si>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</si>
  <si>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</si>
  <si>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</si>
  <si>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</si>
  <si>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</si>
  <si>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</si>
  <si>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</si>
  <si>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</si>
  <si>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</si>
  <si>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</si>
  <si>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</si>
  <si>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</si>
  <si>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</si>
  <si>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</si>
  <si>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</si>
  <si>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</si>
  <si>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</si>
  <si>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</si>
  <si>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</si>
  <si>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</si>
  <si>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</si>
  <si>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</si>
  <si>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</si>
  <si>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</si>
  <si>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</si>
  <si>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</si>
  <si>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</si>
  <si>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</si>
  <si>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</si>
  <si>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</si>
  <si>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</si>
  <si>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</si>
  <si>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</si>
  <si>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</si>
  <si>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</si>
  <si>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</si>
  <si>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</si>
  <si>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</si>
  <si>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</si>
  <si>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</si>
  <si>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</si>
  <si>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</si>
  <si>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</si>
  <si>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</si>
  <si>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</si>
  <si>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</si>
  <si>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</si>
  <si>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</si>
  <si>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</si>
  <si>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</si>
  <si>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</si>
  <si>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</si>
  <si>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</si>
  <si>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</si>
  <si>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</si>
  <si>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</si>
  <si>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</si>
  <si>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</si>
  <si>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</si>
  <si>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</si>
  <si>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</si>
  <si>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</si>
  <si>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</si>
  <si>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</si>
  <si>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</si>
  <si>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</si>
  <si>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</si>
  <si>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</si>
  <si>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</si>
  <si>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</si>
  <si>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</si>
  <si>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</si>
  <si>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</si>
  <si>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</si>
  <si>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</si>
  <si>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</si>
  <si>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</si>
  <si>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</si>
  <si>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</si>
  <si>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</si>
  <si>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</si>
  <si>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</si>
  <si>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</si>
  <si>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</si>
  <si>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</si>
  <si>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</si>
  <si>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</si>
  <si>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</si>
  <si>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</si>
  <si>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</si>
  <si>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</si>
  <si>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</si>
  <si>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</si>
  <si>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</si>
  <si>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</si>
  <si>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</si>
  <si>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</si>
  <si>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</si>
  <si>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</si>
  <si>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</si>
  <si>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</si>
  <si>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</si>
  <si>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</si>
  <si>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</si>
  <si>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</si>
  <si>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</si>
  <si>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</si>
  <si>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</si>
  <si>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</si>
  <si>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</si>
  <si>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</si>
  <si>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</si>
  <si>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</si>
  <si>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</si>
  <si>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</si>
  <si>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</si>
  <si>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</si>
  <si>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</si>
  <si>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</si>
  <si>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</si>
  <si>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</si>
  <si>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</si>
  <si>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</si>
  <si>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</si>
  <si>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</si>
  <si>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</si>
  <si>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</si>
  <si>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</si>
  <si>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</si>
  <si>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</si>
  <si>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</si>
  <si>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</si>
  <si>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</si>
  <si>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</si>
  <si>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</si>
  <si>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</si>
  <si>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</si>
  <si>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</si>
  <si>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</si>
  <si>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</si>
  <si>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</si>
  <si>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</si>
  <si>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</si>
  <si>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</si>
  <si>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</si>
  <si>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</si>
  <si>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</si>
  <si>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</si>
  <si>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</si>
  <si>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</si>
  <si>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</si>
  <si>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</si>
  <si>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</si>
  <si>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</si>
  <si>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</si>
  <si>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</si>
  <si>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</si>
  <si>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</si>
  <si>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</si>
  <si>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</si>
  <si>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</si>
  <si>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</si>
  <si>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</si>
  <si>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</si>
  <si>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</si>
  <si>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</si>
  <si>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</si>
  <si>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</si>
  <si>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</si>
  <si>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</si>
  <si>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</si>
  <si>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</si>
  <si>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</si>
  <si>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</si>
  <si>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</si>
  <si>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</si>
  <si>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</si>
  <si>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</si>
  <si>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</si>
  <si>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</si>
  <si>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</si>
  <si>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</si>
  <si>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</si>
  <si>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</si>
  <si>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</si>
  <si>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</si>
  <si>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</si>
  <si>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</si>
  <si>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</si>
  <si>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</si>
  <si>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</si>
  <si>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</si>
  <si>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</si>
  <si>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</si>
  <si>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</si>
  <si>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</si>
  <si>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</si>
  <si>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</si>
  <si>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</si>
  <si>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</si>
  <si>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</si>
  <si>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</si>
  <si>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</si>
  <si>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</si>
  <si>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</si>
  <si>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</si>
  <si>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</si>
  <si>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</si>
  <si>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</si>
  <si>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</si>
  <si>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</si>
  <si>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</si>
  <si>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</si>
  <si>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</si>
  <si>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</si>
  <si>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</si>
  <si>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</si>
  <si>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</si>
  <si>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</si>
  <si>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</si>
  <si>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</si>
  <si>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</si>
  <si>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</si>
  <si>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</si>
  <si>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</si>
  <si>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</si>
  <si>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</si>
  <si>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</si>
  <si>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</si>
  <si>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</si>
  <si>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</si>
  <si>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</si>
  <si>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</si>
  <si>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</si>
  <si>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</si>
  <si>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</si>
  <si>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</si>
  <si>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</si>
  <si>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</si>
  <si>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</si>
  <si>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</si>
  <si>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</si>
  <si>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</si>
  <si>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</si>
  <si>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</si>
  <si>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</si>
  <si>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</si>
  <si>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</si>
  <si>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</si>
  <si>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</si>
  <si>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</si>
  <si>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</si>
  <si>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</si>
  <si>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</si>
  <si>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</si>
  <si>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</si>
  <si>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</si>
  <si>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</si>
  <si>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</si>
  <si>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</si>
  <si>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</si>
  <si>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</si>
  <si>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</si>
  <si>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</si>
  <si>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</si>
  <si>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</si>
  <si>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</si>
  <si>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</si>
  <si>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</si>
  <si>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</si>
  <si>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</si>
  <si>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</si>
  <si>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</si>
  <si>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</si>
  <si>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</si>
  <si>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</si>
  <si>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</si>
  <si>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</si>
  <si>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</si>
  <si>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</si>
  <si>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</si>
  <si>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</si>
  <si>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</si>
  <si>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</si>
  <si>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</si>
  <si>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</si>
  <si>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</si>
  <si>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</si>
  <si>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</si>
  <si>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</si>
  <si>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</si>
  <si>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</si>
  <si>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</si>
  <si>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</si>
  <si>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</si>
  <si>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</si>
  <si>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</si>
  <si>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</si>
  <si>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</si>
  <si>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</si>
  <si>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</si>
  <si>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</si>
  <si>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</si>
  <si>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</si>
  <si>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</si>
  <si>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</si>
  <si>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</si>
  <si>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</si>
  <si>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</si>
  <si>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</si>
  <si>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</si>
  <si>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</si>
  <si>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</si>
  <si>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</si>
  <si>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</si>
  <si>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</si>
  <si>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</si>
  <si>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</si>
  <si>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</si>
  <si>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</si>
  <si>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</si>
  <si>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</si>
  <si>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</si>
  <si>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</si>
  <si>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</si>
  <si>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</si>
  <si>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</si>
  <si>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</si>
  <si>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</si>
  <si>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</si>
  <si>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</si>
  <si>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</si>
  <si>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</si>
  <si>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</si>
  <si>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</si>
  <si>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</si>
  <si>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</si>
  <si>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</si>
  <si>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</si>
  <si>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</si>
  <si>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</si>
  <si>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</si>
  <si>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</si>
  <si>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</si>
  <si>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</si>
  <si>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</si>
  <si>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</si>
  <si>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</si>
  <si>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</si>
  <si>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</si>
  <si>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</si>
  <si>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</si>
  <si>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</si>
  <si>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</si>
  <si>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</si>
  <si>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</si>
  <si>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</si>
  <si>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</si>
  <si>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</si>
  <si>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</si>
  <si>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</si>
  <si>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</si>
  <si>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</si>
  <si>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</si>
  <si>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</si>
  <si>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</si>
  <si>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</si>
  <si>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</si>
  <si>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</si>
  <si>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</si>
  <si>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</si>
  <si>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</si>
  <si>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</si>
  <si>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</si>
  <si>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</si>
  <si>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</si>
  <si>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</si>
  <si>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</si>
  <si>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</si>
  <si>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</si>
  <si>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</si>
  <si>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</si>
  <si>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</si>
  <si>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</si>
  <si>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</si>
  <si>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</si>
  <si>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</si>
  <si>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</si>
  <si>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</si>
  <si>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</si>
  <si>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</si>
  <si>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</si>
  <si>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</si>
  <si>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</si>
  <si>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</si>
  <si>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</si>
  <si>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</si>
  <si>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</si>
  <si>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</si>
  <si>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</si>
  <si>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</si>
  <si>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</si>
  <si>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</si>
  <si>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</si>
  <si>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</si>
  <si>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</si>
  <si>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</si>
  <si>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</si>
  <si>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</si>
  <si>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</si>
  <si>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</si>
  <si>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</si>
  <si>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</si>
  <si>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</si>
  <si>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</si>
  <si>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</si>
  <si>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</si>
  <si>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</si>
  <si>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</si>
  <si>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</si>
  <si>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</si>
  <si>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</si>
  <si>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</si>
  <si>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</si>
  <si>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</si>
  <si>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</si>
  <si>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</si>
  <si>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</si>
  <si>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</si>
  <si>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</si>
  <si>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</si>
  <si>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</si>
  <si>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</si>
  <si>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</si>
  <si>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</si>
  <si>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</si>
  <si>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</si>
  <si>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</si>
  <si>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</si>
  <si>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</si>
  <si>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</si>
  <si>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</si>
  <si>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</si>
  <si>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</si>
  <si>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</si>
  <si>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</si>
  <si>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</si>
  <si>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</si>
  <si>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</si>
  <si>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</si>
  <si>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</si>
  <si>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</si>
  <si>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</si>
  <si>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</si>
  <si>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</si>
  <si>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</si>
  <si>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</si>
  <si>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</si>
  <si>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</si>
  <si>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</si>
  <si>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</si>
  <si>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</si>
  <si>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</si>
  <si>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</si>
  <si>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</si>
  <si>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</si>
  <si>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</si>
  <si>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</si>
  <si>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</si>
  <si>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</si>
  <si>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</si>
  <si>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</si>
  <si>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</si>
  <si>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</si>
  <si>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</si>
  <si>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</si>
  <si>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</si>
  <si>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</si>
  <si>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</si>
  <si>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</si>
  <si>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</si>
  <si>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</si>
  <si>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</si>
  <si>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</si>
  <si>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</si>
  <si>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</si>
  <si>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</si>
  <si>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</si>
  <si>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</si>
  <si>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</si>
  <si>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</si>
  <si>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</si>
  <si>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</si>
  <si>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</si>
  <si>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</si>
  <si>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</si>
  <si>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</si>
  <si>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</si>
  <si>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</si>
  <si>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</si>
  <si>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</si>
  <si>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</si>
  <si>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</si>
  <si>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</si>
  <si>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</si>
  <si>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</si>
  <si>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</si>
  <si>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</si>
  <si>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</si>
  <si>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</si>
  <si>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</si>
  <si>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</si>
  <si>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</si>
  <si>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</si>
  <si>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</si>
  <si>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</si>
  <si>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</si>
  <si>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</si>
  <si>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</si>
  <si>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</si>
  <si>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</si>
  <si>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</si>
  <si>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</si>
  <si>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</si>
  <si>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</si>
  <si>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</si>
  <si>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</si>
  <si>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</si>
  <si>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</si>
  <si>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</si>
  <si>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</si>
  <si>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</si>
  <si>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</si>
  <si>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</si>
  <si>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</si>
  <si>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</si>
  <si>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</si>
  <si>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</si>
  <si>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</si>
  <si>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</si>
  <si>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</si>
  <si>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</si>
  <si>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</si>
  <si>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</si>
  <si>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</si>
  <si>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</si>
  <si>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</si>
  <si>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</si>
  <si>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</si>
  <si>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</si>
  <si>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</si>
  <si>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</si>
  <si>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</si>
  <si>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</si>
  <si>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</si>
  <si>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</si>
  <si>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</si>
  <si>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</si>
  <si>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</si>
  <si>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</si>
  <si>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</si>
  <si>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</si>
  <si>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</si>
  <si>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</si>
  <si>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</si>
  <si>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</si>
  <si>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</si>
  <si>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</si>
  <si>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</si>
  <si>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</si>
  <si>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</si>
  <si>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</si>
  <si>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</si>
  <si>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</si>
  <si>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</si>
  <si>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</si>
  <si>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</si>
  <si>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</si>
  <si>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</si>
  <si>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</si>
  <si>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</si>
  <si>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</si>
  <si>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</si>
  <si>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</si>
  <si>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</si>
  <si>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</si>
  <si>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</si>
  <si>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</si>
  <si>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</si>
  <si>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</si>
  <si>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</si>
  <si>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</si>
  <si>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</si>
  <si>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</si>
  <si>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</si>
  <si>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</si>
  <si>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</si>
  <si>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</si>
  <si>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</si>
  <si>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</si>
  <si>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</si>
  <si>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</si>
  <si>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</si>
  <si>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</si>
  <si>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</si>
  <si>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</si>
  <si>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</si>
  <si>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</si>
  <si>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</si>
  <si>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</si>
  <si>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</si>
  <si>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</si>
  <si>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</si>
  <si>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</si>
  <si>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</si>
  <si>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</si>
  <si>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</si>
  <si>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</si>
  <si>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</si>
  <si>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</si>
  <si>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</si>
  <si>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</si>
  <si>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</si>
  <si>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</si>
  <si>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</si>
  <si>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</si>
  <si>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</si>
  <si>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</si>
  <si>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</si>
  <si>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</si>
  <si>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</si>
  <si>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</si>
  <si>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</si>
  <si>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</si>
  <si>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</si>
  <si>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</si>
  <si>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</si>
  <si>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</si>
  <si>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</si>
  <si>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</si>
  <si>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</si>
  <si>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</si>
  <si>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</si>
  <si>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</si>
  <si>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</si>
  <si>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</si>
  <si>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</si>
  <si>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</si>
  <si>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</si>
  <si>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</si>
  <si>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</si>
  <si>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</si>
  <si>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</si>
  <si>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</si>
  <si>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</si>
  <si>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</si>
  <si>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</si>
  <si>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</si>
  <si>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</si>
  <si>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</si>
  <si>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</si>
  <si>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</si>
  <si>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</si>
  <si>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</si>
  <si>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</si>
  <si>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</si>
  <si>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</si>
  <si>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</si>
  <si>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</si>
  <si>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</si>
  <si>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</si>
  <si>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</si>
  <si>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</si>
  <si>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</si>
  <si>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</si>
  <si>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</si>
  <si>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</si>
  <si>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</si>
  <si>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</si>
  <si>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</si>
  <si>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</si>
  <si>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</si>
  <si>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</si>
  <si>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</si>
  <si>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</si>
  <si>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</si>
  <si>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</si>
  <si>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</si>
  <si>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</si>
  <si>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</si>
  <si>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</si>
  <si>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</si>
  <si>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</si>
  <si>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</si>
  <si>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</si>
  <si>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</si>
  <si>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</si>
  <si>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</si>
  <si>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</si>
  <si>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</si>
  <si>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</si>
  <si>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</si>
  <si>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</si>
  <si>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</si>
  <si>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</si>
  <si>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</si>
  <si>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</si>
  <si>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</si>
  <si>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</si>
  <si>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</si>
  <si>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</si>
  <si>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</si>
  <si>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</si>
  <si>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</si>
  <si>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</si>
  <si>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</si>
  <si>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</si>
  <si>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</si>
  <si>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</si>
  <si>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</si>
  <si>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</si>
  <si>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</si>
  <si>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</si>
  <si>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</si>
  <si>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</si>
  <si>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</si>
  <si>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</si>
  <si>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</si>
  <si>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</si>
  <si>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</si>
  <si>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</si>
  <si>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</si>
  <si>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</si>
  <si>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</si>
  <si>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</si>
  <si>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</si>
  <si>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</si>
  <si>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</si>
  <si>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</si>
  <si>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</si>
  <si>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</si>
  <si>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</si>
  <si>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</si>
  <si>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</si>
  <si>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</si>
  <si>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</si>
  <si>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</si>
  <si>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</si>
  <si>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</si>
  <si>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</si>
  <si>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</si>
  <si>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</si>
  <si>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</si>
  <si>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</si>
  <si>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</si>
  <si>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</si>
  <si>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</si>
  <si>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</si>
  <si>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</si>
  <si>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</si>
  <si>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</si>
  <si>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</si>
  <si>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</si>
  <si>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</si>
  <si>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</si>
  <si>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</si>
  <si>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</si>
  <si>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</si>
  <si>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</si>
  <si>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</si>
  <si>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</si>
  <si>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</si>
  <si>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</si>
  <si>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</si>
  <si>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</si>
  <si>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</si>
  <si>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</si>
  <si>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</si>
  <si>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</si>
  <si>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</si>
  <si>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</si>
  <si>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</si>
  <si>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</si>
  <si>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</si>
  <si>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</si>
  <si>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</si>
  <si>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</si>
  <si>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</si>
  <si>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</si>
  <si>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</si>
  <si>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</si>
  <si>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</si>
  <si>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</si>
  <si>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</si>
  <si>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</si>
  <si>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</si>
  <si>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</si>
  <si>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</si>
  <si>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</si>
  <si>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</si>
  <si>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</si>
  <si>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</si>
  <si>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</si>
  <si>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</si>
  <si>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</si>
  <si>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</si>
  <si>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</si>
  <si>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</si>
  <si>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</si>
  <si>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</si>
  <si>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</si>
  <si>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</si>
  <si>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</si>
  <si>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</si>
  <si>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</si>
  <si>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</si>
  <si>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</si>
  <si>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</si>
  <si>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</si>
  <si>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</si>
  <si>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</si>
  <si>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</si>
  <si>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</si>
  <si>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</si>
  <si>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</si>
  <si>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</si>
  <si>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</si>
  <si>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</si>
  <si>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</si>
  <si>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</si>
  <si>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</si>
  <si>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</si>
  <si>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</si>
  <si>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</si>
  <si>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</si>
  <si>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</si>
  <si>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</si>
  <si>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</si>
  <si>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</si>
  <si>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</si>
  <si>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</si>
  <si>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</si>
  <si>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</si>
  <si>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</si>
  <si>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</si>
  <si>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</si>
  <si>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</si>
  <si>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</si>
  <si>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</si>
  <si>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</si>
  <si>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</si>
  <si>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</si>
  <si>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</si>
  <si>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</si>
  <si>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</si>
  <si>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</si>
  <si>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</si>
  <si>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</si>
  <si>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</si>
  <si>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</si>
  <si>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</si>
  <si>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</si>
  <si>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</si>
  <si>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</si>
  <si>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</si>
  <si>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</si>
  <si>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</si>
  <si>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</si>
  <si>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</si>
  <si>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</si>
  <si>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</si>
  <si>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</si>
  <si>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</si>
  <si>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</si>
  <si>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</si>
  <si>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</si>
  <si>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</si>
  <si>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</si>
  <si>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</si>
  <si>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</si>
  <si>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</si>
  <si>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</si>
  <si>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</si>
  <si>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</si>
  <si>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</si>
  <si>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</si>
  <si>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</si>
  <si>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</si>
  <si>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</si>
  <si>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</si>
  <si>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</si>
  <si>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</si>
  <si>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</si>
  <si>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</si>
  <si>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</si>
  <si>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</si>
  <si>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</si>
  <si>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</si>
  <si>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</si>
  <si>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</si>
  <si>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</si>
  <si>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</si>
  <si>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</si>
  <si>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</si>
  <si>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</si>
  <si>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</si>
  <si>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</si>
  <si>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</si>
  <si>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</si>
  <si>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</si>
  <si>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</si>
  <si>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</si>
  <si>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</si>
  <si>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</si>
  <si>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</si>
  <si>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</si>
  <si>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</si>
  <si>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</si>
  <si>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</si>
  <si>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</si>
  <si>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</si>
  <si>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</si>
  <si>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</si>
  <si>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</si>
  <si>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</si>
  <si>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</si>
  <si>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</si>
  <si>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</si>
  <si>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</si>
  <si>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</si>
  <si>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</si>
  <si>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</si>
  <si>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</si>
  <si>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</si>
  <si>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</si>
  <si>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</si>
  <si>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</si>
  <si>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</si>
  <si>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</si>
  <si>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</si>
  <si>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</si>
  <si>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</si>
  <si>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</si>
  <si>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</si>
  <si>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</si>
  <si>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</si>
  <si>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</si>
  <si>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</si>
  <si>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</si>
  <si>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</si>
  <si>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</si>
  <si>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</si>
  <si>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</si>
  <si>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</si>
  <si>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</si>
  <si>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</si>
  <si>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</si>
  <si>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</si>
  <si>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</si>
  <si>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</si>
  <si>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</si>
  <si>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</si>
  <si>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</si>
  <si>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</si>
  <si>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</si>
  <si>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</si>
  <si>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</si>
  <si>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</si>
  <si>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</si>
  <si>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</si>
  <si>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</si>
  <si>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</si>
  <si>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</si>
  <si>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</si>
  <si>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</si>
  <si>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</si>
  <si>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</si>
  <si>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</si>
  <si>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</si>
  <si>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</si>
  <si>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</si>
  <si>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</si>
  <si>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</si>
  <si>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</si>
  <si>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</si>
  <si>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</si>
  <si>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</si>
  <si>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</si>
  <si>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</si>
  <si>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</si>
  <si>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</si>
  <si>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</si>
  <si>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</si>
  <si>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</si>
  <si>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</si>
  <si>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</si>
  <si>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</si>
  <si>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</si>
  <si>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</si>
  <si>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</si>
  <si>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</si>
  <si>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</si>
  <si>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</si>
  <si>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</si>
  <si>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</si>
  <si>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</si>
  <si>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</si>
  <si>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</si>
  <si>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</si>
  <si>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</si>
  <si>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</si>
  <si>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</si>
  <si>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</si>
  <si>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</si>
  <si>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</si>
  <si>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</si>
  <si>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</si>
  <si>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</si>
  <si>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</si>
  <si>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</si>
  <si>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</si>
  <si>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</si>
  <si>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</si>
  <si>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</si>
  <si>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</si>
  <si>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</si>
  <si>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</si>
  <si>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</si>
  <si>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</si>
  <si>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</si>
  <si>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</si>
  <si>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</si>
  <si>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</si>
  <si>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</si>
  <si>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</si>
  <si>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</si>
  <si>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</si>
  <si>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</si>
  <si>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</si>
  <si>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</si>
  <si>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</si>
  <si>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</si>
  <si>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</si>
  <si>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</si>
  <si>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</si>
  <si>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</si>
  <si>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</si>
  <si>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</si>
  <si>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</si>
  <si>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</si>
  <si>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</si>
  <si>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</si>
  <si>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</si>
  <si>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</si>
  <si>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</si>
  <si>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</si>
  <si>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</si>
  <si>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</si>
  <si>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</si>
  <si>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</si>
  <si>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</si>
  <si>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</si>
  <si>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</si>
  <si>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</si>
  <si>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</si>
  <si>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</si>
  <si>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</si>
  <si>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</si>
  <si>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</si>
  <si>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</si>
  <si>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</si>
  <si>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</si>
  <si>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</si>
  <si>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</si>
  <si>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</si>
  <si>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</si>
  <si>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</si>
  <si>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</si>
  <si>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</si>
  <si>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</si>
  <si>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</si>
  <si>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</si>
  <si>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</si>
  <si>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</si>
  <si>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</si>
  <si>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</si>
  <si>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</si>
  <si>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</si>
  <si>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</si>
  <si>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</si>
  <si>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</si>
  <si>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</si>
  <si>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</si>
  <si>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</si>
  <si>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</si>
  <si>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</si>
  <si>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</si>
  <si>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</si>
  <si>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</si>
  <si>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</si>
  <si>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</si>
  <si>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</si>
  <si>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</si>
  <si>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</si>
  <si>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</si>
  <si>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</si>
  <si>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</si>
  <si>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</si>
  <si>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</si>
  <si>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</si>
  <si>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</si>
  <si>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</si>
  <si>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</si>
  <si>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</si>
  <si>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</si>
  <si>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</si>
  <si>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</si>
  <si>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</si>
  <si>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</si>
  <si>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</si>
  <si>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</si>
  <si>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</si>
  <si>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</si>
  <si>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</si>
  <si>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</si>
  <si>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</si>
  <si>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</si>
  <si>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</si>
  <si>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</si>
  <si>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</si>
  <si>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</si>
  <si>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</si>
  <si>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</si>
  <si>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</si>
  <si>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</si>
  <si>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</si>
  <si>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</si>
  <si>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</si>
  <si>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</si>
  <si>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</si>
  <si>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</si>
  <si>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</si>
  <si>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</si>
  <si>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</si>
  <si>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</si>
  <si>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</si>
  <si>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</si>
  <si>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</si>
  <si>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</si>
  <si>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</si>
  <si>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</si>
  <si>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</si>
  <si>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</si>
  <si>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</si>
  <si>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</si>
  <si>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</si>
  <si>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</si>
  <si>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</si>
  <si>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</si>
  <si>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</si>
  <si>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</si>
  <si>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</si>
  <si>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</si>
  <si>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</si>
  <si>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</si>
  <si>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</si>
  <si>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</si>
  <si>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</si>
  <si>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</si>
  <si>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</si>
  <si>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</si>
  <si>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</si>
  <si>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</si>
  <si>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</si>
  <si>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</si>
  <si>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</si>
  <si>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</si>
  <si>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</si>
  <si>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</si>
  <si>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</si>
  <si>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</si>
  <si>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</si>
  <si>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</si>
  <si>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</si>
  <si>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</si>
  <si>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</si>
  <si>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</si>
  <si>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</si>
  <si>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</si>
  <si>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</si>
  <si>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</si>
  <si>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</si>
  <si>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</si>
  <si>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</si>
  <si>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</si>
  <si>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</si>
  <si>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</si>
  <si>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</si>
  <si>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</si>
  <si>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</si>
  <si>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</si>
  <si>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</si>
  <si>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</si>
  <si>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</si>
  <si>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</si>
  <si>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</si>
  <si>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</si>
  <si>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</si>
  <si>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</si>
  <si>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</si>
  <si>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</si>
  <si>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</si>
  <si>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</si>
  <si>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</si>
  <si>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</si>
  <si>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</si>
  <si>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</si>
  <si>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</si>
  <si>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</si>
  <si>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</si>
  <si>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</si>
  <si>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</si>
  <si>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</si>
  <si>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</si>
  <si>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</si>
  <si>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</si>
  <si>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</si>
  <si>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</si>
  <si>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</si>
  <si>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</si>
  <si>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</si>
  <si>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</si>
  <si>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</si>
  <si>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</si>
  <si>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</si>
  <si>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</si>
  <si>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</si>
  <si>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</si>
  <si>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</si>
  <si>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</si>
  <si>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</si>
  <si>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</si>
  <si>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</si>
  <si>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</si>
  <si>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</si>
  <si>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</si>
  <si>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</si>
  <si>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</si>
  <si>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</si>
  <si>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</si>
  <si>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</si>
  <si>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</si>
  <si>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</si>
  <si>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</si>
  <si>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</si>
  <si>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</si>
  <si>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</si>
  <si>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</si>
  <si>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</si>
  <si>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</si>
  <si>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</si>
  <si>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</si>
  <si>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</si>
  <si>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</si>
  <si>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</si>
  <si>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</si>
  <si>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</si>
  <si>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</si>
  <si>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</si>
  <si>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</si>
  <si>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</si>
  <si>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</si>
  <si>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</si>
  <si>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</si>
  <si>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</si>
  <si>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</si>
  <si>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</si>
  <si>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</si>
  <si>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</si>
  <si>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</si>
  <si>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</si>
  <si>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</si>
  <si>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</si>
  <si>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</si>
  <si>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</si>
  <si>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</si>
  <si>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</si>
  <si>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</si>
  <si>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</si>
  <si>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</si>
  <si>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</si>
  <si>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</si>
  <si>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</si>
  <si>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</si>
  <si>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</si>
  <si>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</si>
  <si>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</si>
  <si>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</si>
  <si>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</si>
  <si>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</si>
  <si>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</si>
  <si>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</si>
  <si>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</si>
  <si>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</si>
  <si>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</si>
  <si>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</si>
  <si>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</si>
  <si>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</si>
  <si>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</si>
  <si>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</si>
  <si>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</si>
  <si>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</si>
  <si>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</si>
  <si>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</si>
  <si>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</si>
  <si>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</si>
  <si>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</si>
  <si>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</si>
  <si>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</si>
  <si>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</si>
  <si>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</si>
  <si>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</si>
  <si>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</si>
  <si>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</si>
  <si>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</si>
  <si>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</si>
  <si>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</si>
  <si>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</si>
  <si>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</si>
  <si>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</si>
  <si>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</si>
  <si>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</si>
  <si>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</si>
  <si>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</si>
  <si>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</si>
  <si>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</si>
  <si>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</si>
  <si>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</si>
  <si>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</si>
  <si>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</si>
  <si>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</si>
  <si>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</si>
  <si>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</si>
  <si>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</si>
  <si>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</si>
  <si>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</si>
  <si>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</si>
  <si>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</si>
  <si>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</si>
  <si>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</si>
  <si>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</si>
  <si>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</si>
  <si>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</si>
  <si>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</si>
  <si>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</si>
  <si>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</si>
  <si>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</si>
  <si>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</si>
  <si>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</si>
  <si>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</si>
  <si>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</si>
  <si>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</si>
  <si>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</si>
  <si>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</si>
  <si>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</si>
  <si>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</si>
  <si>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</si>
  <si>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</si>
  <si>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</si>
  <si>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</si>
  <si>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</si>
  <si>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</si>
  <si>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</si>
  <si>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</si>
  <si>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</si>
  <si>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</si>
  <si>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</si>
  <si>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</si>
  <si>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</si>
  <si>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</si>
  <si>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</si>
  <si>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</si>
  <si>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</si>
  <si>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</si>
  <si>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</si>
  <si>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</si>
  <si>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</si>
  <si>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</si>
  <si>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</si>
  <si>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</si>
  <si>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</si>
  <si>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</si>
  <si>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</si>
  <si>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</si>
  <si>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</si>
  <si>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</si>
  <si>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</si>
  <si>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</si>
  <si>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</si>
  <si>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</si>
  <si>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</si>
  <si>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</si>
  <si>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</si>
  <si>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</si>
  <si>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</si>
  <si>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</si>
  <si>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</si>
  <si>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</si>
  <si>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</si>
  <si>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</si>
  <si>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</si>
  <si>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</si>
  <si>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</si>
  <si>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</si>
  <si>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</si>
  <si>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</si>
  <si>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</si>
  <si>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</si>
  <si>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</si>
  <si>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</si>
  <si>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</si>
  <si>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</si>
  <si>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</si>
  <si>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</si>
  <si>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</si>
  <si>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</si>
  <si>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</si>
  <si>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</si>
  <si>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</si>
  <si>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</si>
  <si>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</si>
  <si>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</si>
  <si>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</si>
  <si>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</si>
  <si>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</si>
  <si>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</si>
  <si>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</si>
  <si>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</si>
  <si>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</si>
  <si>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</si>
  <si>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</si>
  <si>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</si>
  <si>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</si>
  <si>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</si>
  <si>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</si>
  <si>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</si>
  <si>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</si>
  <si>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</si>
  <si>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</si>
  <si>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</si>
  <si>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</si>
  <si>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</si>
  <si>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</si>
  <si>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</si>
  <si>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</si>
  <si>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</si>
  <si>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</si>
  <si>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</si>
  <si>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</si>
  <si>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</si>
  <si>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</si>
  <si>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</si>
  <si>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</si>
  <si>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</si>
  <si>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</si>
  <si>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</si>
  <si>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</si>
  <si>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</si>
  <si>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</si>
  <si>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</si>
  <si>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</si>
  <si>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</si>
  <si>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</si>
  <si>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</si>
  <si>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</si>
  <si>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</si>
  <si>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</si>
  <si>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</si>
  <si>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</si>
  <si>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</si>
  <si>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</si>
  <si>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</si>
  <si>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</si>
  <si>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</si>
  <si>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</si>
  <si>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</si>
  <si>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</si>
  <si>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</si>
  <si>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</si>
  <si>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</si>
  <si>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</si>
  <si>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</si>
  <si>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</si>
  <si>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</si>
  <si>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</si>
  <si>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</si>
  <si>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</si>
  <si>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</si>
  <si>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</si>
  <si>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</si>
  <si>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</si>
  <si>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</si>
  <si>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</si>
  <si>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</si>
  <si>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</si>
  <si>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</si>
  <si>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</si>
  <si>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</si>
  <si>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</si>
  <si>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</si>
  <si>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</si>
  <si>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</si>
  <si>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</si>
  <si>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</si>
  <si>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</si>
  <si>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</si>
  <si>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</si>
  <si>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</si>
  <si>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</si>
  <si>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</si>
  <si>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</si>
  <si>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</si>
  <si>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</si>
  <si>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</si>
  <si>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</si>
  <si>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</si>
  <si>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</si>
  <si>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</si>
  <si>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</si>
  <si>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</si>
  <si>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</si>
  <si>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</si>
  <si>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</si>
  <si>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</si>
  <si>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</si>
  <si>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</si>
  <si>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</si>
  <si>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</si>
  <si>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</si>
  <si>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</si>
  <si>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</si>
  <si>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</si>
  <si>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</si>
  <si>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</si>
  <si>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</si>
  <si>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</si>
  <si>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</si>
  <si>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</si>
  <si>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</si>
  <si>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</si>
  <si>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</si>
  <si>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</si>
  <si>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</si>
  <si>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</si>
  <si>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</si>
  <si>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</si>
  <si>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</si>
  <si>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</si>
  <si>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</si>
  <si>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</si>
  <si>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</si>
  <si>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</si>
  <si>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</si>
  <si>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</si>
  <si>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</si>
  <si>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</si>
  <si>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</si>
  <si>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</si>
  <si>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</si>
  <si>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</si>
  <si>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</si>
  <si>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</si>
  <si>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</si>
  <si>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</si>
  <si>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</si>
  <si>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</si>
  <si>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</si>
  <si>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</si>
  <si>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</si>
  <si>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</si>
  <si>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</si>
  <si>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</si>
  <si>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</si>
  <si>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</si>
  <si>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</si>
  <si>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</si>
  <si>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</si>
  <si>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</si>
  <si>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</si>
  <si>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</si>
  <si>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</si>
  <si>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</si>
  <si>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</si>
  <si>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</si>
  <si>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</si>
  <si>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</si>
  <si>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</si>
  <si>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</si>
  <si>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</si>
  <si>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</si>
  <si>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</si>
  <si>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</si>
  <si>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</si>
  <si>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</si>
  <si>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</si>
  <si>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</si>
  <si>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</si>
  <si>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</si>
  <si>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</si>
  <si>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</si>
  <si>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</si>
  <si>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</si>
  <si>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</si>
  <si>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</si>
  <si>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</si>
  <si>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</si>
  <si>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</si>
  <si>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</si>
  <si>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</si>
  <si>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</si>
  <si>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</si>
  <si>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</si>
  <si>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</si>
  <si>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</si>
  <si>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</si>
  <si>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</si>
  <si>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</si>
  <si>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</si>
  <si>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</si>
  <si>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</si>
  <si>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</si>
  <si>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</si>
  <si>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</si>
  <si>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</si>
  <si>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</si>
  <si>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</si>
  <si>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</si>
  <si>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</si>
  <si>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</si>
  <si>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</si>
  <si>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</si>
  <si>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</si>
  <si>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</si>
  <si>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</si>
  <si>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</si>
  <si>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</si>
  <si>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</si>
  <si>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</si>
  <si>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</si>
  <si>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</si>
  <si>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</si>
  <si>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</si>
  <si>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</si>
  <si>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</si>
  <si>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</si>
  <si>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</si>
  <si>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</si>
  <si>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</si>
  <si>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</si>
  <si>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</si>
  <si>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</si>
  <si>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</si>
  <si>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</si>
  <si>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</si>
  <si>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</si>
  <si>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</si>
  <si>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</si>
  <si>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</si>
  <si>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</si>
  <si>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</si>
  <si>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</si>
  <si>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</si>
  <si>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</si>
  <si>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</si>
  <si>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</si>
  <si>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</si>
  <si>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</si>
  <si>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</si>
  <si>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</si>
  <si>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</si>
  <si>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</si>
  <si>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</si>
  <si>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</si>
  <si>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</si>
  <si>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</si>
  <si>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</si>
  <si>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</si>
  <si>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</si>
  <si>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</si>
  <si>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</si>
  <si>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</si>
  <si>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</si>
  <si>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</si>
  <si>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</si>
  <si>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</si>
  <si>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</si>
  <si>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</si>
  <si>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</si>
  <si>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</si>
  <si>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</si>
  <si>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</si>
  <si>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</si>
  <si>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</si>
  <si>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</si>
  <si>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</si>
  <si>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</si>
  <si>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</si>
  <si>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</si>
  <si>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</si>
  <si>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</si>
  <si>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</si>
  <si>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</si>
  <si>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</si>
  <si>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</si>
  <si>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</si>
  <si>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</si>
  <si>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</si>
  <si>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</si>
  <si>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</si>
  <si>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</si>
  <si>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</si>
  <si>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</si>
  <si>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</si>
  <si>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</si>
  <si>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</si>
  <si>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</si>
  <si>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</si>
  <si>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</si>
  <si>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</si>
  <si>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</si>
  <si>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</si>
  <si>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</si>
  <si>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</si>
  <si>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</si>
  <si>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</si>
  <si>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</si>
  <si>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</si>
  <si>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</si>
  <si>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</si>
  <si>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</si>
  <si>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</si>
  <si>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</si>
  <si>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</si>
  <si>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</si>
  <si>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</si>
  <si>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</si>
  <si>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</si>
  <si>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</si>
  <si>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</si>
  <si>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</si>
  <si>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</si>
  <si>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</si>
  <si>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</si>
  <si>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</si>
  <si>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</si>
  <si>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</si>
  <si>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</si>
  <si>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</si>
  <si>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</si>
  <si>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</si>
  <si>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</si>
  <si>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</si>
  <si>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</si>
  <si>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</si>
  <si>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</si>
  <si>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</si>
  <si>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</si>
  <si>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</si>
  <si>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</si>
  <si>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</si>
  <si>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</si>
  <si>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</si>
  <si>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</si>
  <si>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</si>
  <si>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</si>
  <si>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</si>
  <si>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</si>
  <si>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</si>
  <si>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</si>
  <si>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</si>
  <si>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</si>
  <si>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</si>
  <si>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</si>
  <si>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</si>
  <si>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</si>
  <si>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</si>
  <si>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</si>
  <si>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</si>
  <si>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</si>
  <si>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</si>
  <si>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</si>
  <si>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</si>
  <si>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</si>
  <si>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</si>
  <si>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</si>
  <si>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</si>
  <si>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</si>
  <si>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</si>
  <si>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</si>
  <si>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</si>
  <si>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</si>
  <si>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</si>
  <si>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</si>
  <si>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</si>
  <si>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</si>
  <si>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</si>
  <si>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</si>
  <si>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</si>
  <si>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</si>
  <si>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</si>
  <si>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</si>
  <si>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</si>
  <si>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</si>
  <si>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</si>
  <si>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</si>
  <si>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</si>
  <si>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</si>
  <si>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</si>
  <si>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</si>
  <si>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</si>
  <si>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</si>
  <si>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</si>
  <si>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</si>
  <si>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</si>
  <si>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</si>
  <si>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</si>
  <si>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</si>
  <si>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</si>
  <si>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</si>
  <si>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</si>
  <si>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</si>
  <si>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</si>
  <si>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</si>
  <si>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</si>
  <si>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</si>
  <si>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</si>
  <si>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</si>
  <si>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</si>
  <si>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</si>
  <si>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</si>
  <si>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</si>
  <si>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</si>
  <si>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</si>
  <si>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</si>
  <si>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</si>
  <si>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</si>
  <si>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</si>
  <si>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</si>
  <si>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</si>
  <si>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</si>
  <si>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</si>
  <si>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</si>
  <si>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</si>
  <si>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</si>
  <si>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</si>
  <si>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</si>
  <si>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</si>
  <si>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</si>
  <si>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</si>
  <si>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</si>
  <si>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</si>
  <si>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</si>
  <si>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</si>
  <si>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</si>
  <si>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</si>
  <si>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</si>
  <si>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</si>
  <si>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</si>
  <si>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</si>
  <si>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</si>
  <si>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</si>
  <si>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</si>
  <si>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</si>
  <si>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</si>
  <si>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</si>
  <si>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</si>
  <si>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</si>
  <si>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</si>
  <si>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</si>
  <si>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</si>
  <si>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</si>
  <si>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</si>
  <si>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</si>
  <si>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</si>
  <si>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</si>
  <si>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</si>
  <si>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</si>
  <si>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</si>
  <si>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</si>
  <si>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</si>
  <si>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</si>
  <si>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</si>
  <si>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</si>
  <si>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</si>
  <si>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</si>
  <si>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</si>
  <si>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</si>
  <si>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</si>
  <si>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</si>
  <si>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</si>
  <si>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</si>
  <si>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</si>
  <si>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</si>
  <si>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</si>
  <si>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</si>
  <si>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</si>
  <si>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</si>
  <si>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</si>
  <si>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</si>
  <si>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</si>
  <si>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</si>
  <si>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</si>
  <si>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</si>
  <si>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</si>
  <si>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</si>
  <si>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</si>
  <si>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</si>
  <si>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</si>
  <si>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</si>
  <si>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</si>
  <si>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</si>
  <si>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</si>
  <si>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</si>
  <si>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</si>
  <si>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</si>
  <si>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</si>
  <si>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</si>
  <si>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</si>
  <si>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</si>
  <si>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</si>
  <si>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</si>
  <si>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</si>
  <si>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</si>
  <si>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</si>
  <si>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</si>
  <si>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</si>
  <si>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</si>
  <si>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</si>
  <si>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</si>
  <si>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</si>
  <si>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</si>
  <si>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</si>
  <si>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</si>
  <si>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</si>
  <si>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</si>
  <si>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</si>
  <si>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</si>
  <si>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</si>
  <si>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</si>
  <si>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</si>
  <si>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</si>
  <si>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</si>
  <si>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</si>
  <si>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</si>
  <si>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</si>
  <si>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</si>
  <si>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</si>
  <si>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</si>
  <si>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</si>
  <si>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</si>
  <si>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</si>
  <si>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</si>
  <si>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</si>
  <si>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</si>
  <si>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</si>
  <si>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</si>
  <si>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</si>
  <si>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</si>
  <si>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</si>
  <si>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</si>
  <si>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</si>
  <si>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</si>
  <si>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</si>
  <si>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</si>
  <si>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</si>
  <si>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</si>
  <si>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</si>
  <si>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</si>
  <si>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</si>
  <si>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</si>
  <si>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</si>
  <si>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</si>
  <si>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</si>
  <si>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</si>
  <si>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</si>
  <si>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</si>
  <si>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</si>
  <si>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</si>
  <si>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</si>
  <si>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</si>
  <si>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</si>
  <si>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</si>
  <si>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</si>
  <si>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</si>
  <si>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</si>
  <si>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</si>
  <si>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</si>
  <si>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</si>
  <si>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</si>
  <si>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</si>
  <si>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</si>
  <si>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</si>
  <si>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</si>
  <si>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</si>
  <si>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</si>
  <si>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</si>
  <si>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</si>
  <si>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</si>
  <si>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</si>
  <si>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</si>
  <si>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</si>
  <si>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</si>
  <si>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</si>
  <si>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</si>
  <si>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</si>
  <si>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</si>
  <si>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</si>
  <si>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</si>
  <si>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</si>
  <si>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</si>
  <si>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</si>
  <si>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</si>
  <si>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</si>
  <si>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</si>
  <si>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</si>
  <si>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</si>
  <si>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</si>
  <si>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</si>
  <si>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</si>
  <si>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</si>
  <si>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</si>
  <si>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</si>
  <si>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</si>
  <si>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</si>
  <si>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</si>
  <si>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</si>
  <si>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</si>
  <si>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</si>
  <si>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</si>
  <si>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</si>
  <si>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</si>
  <si>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</si>
  <si>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</si>
  <si>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</si>
  <si>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</si>
  <si>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</si>
  <si>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</si>
  <si>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</si>
  <si>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</si>
  <si>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</si>
  <si>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</si>
  <si>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</si>
  <si>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</si>
  <si>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</si>
  <si>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</si>
  <si>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</si>
  <si>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</si>
  <si>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</si>
  <si>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</si>
  <si>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</si>
  <si>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</si>
  <si>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</si>
  <si>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</si>
  <si>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</si>
  <si>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</si>
  <si>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</si>
  <si>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</si>
  <si>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</si>
  <si>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</si>
  <si>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</si>
  <si>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</si>
  <si>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</si>
  <si>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</si>
  <si>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</si>
  <si>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</si>
  <si>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</si>
  <si>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</si>
  <si>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</si>
  <si>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</si>
  <si>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</si>
  <si>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</si>
  <si>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</si>
  <si>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</si>
  <si>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</si>
  <si>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</si>
  <si>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</si>
  <si>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</si>
  <si>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</si>
  <si>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</si>
  <si>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</si>
  <si>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</si>
  <si>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</si>
  <si>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</si>
  <si>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</si>
  <si>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</si>
  <si>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</si>
  <si>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</si>
  <si>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</si>
  <si>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</si>
  <si>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</si>
  <si>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</si>
  <si>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</si>
  <si>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</si>
  <si>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</si>
  <si>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</si>
  <si>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</si>
  <si>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</si>
  <si>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</si>
  <si>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</si>
  <si>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</si>
  <si>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</si>
  <si>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</si>
  <si>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</si>
  <si>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</si>
  <si>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</si>
  <si>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</si>
  <si>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</si>
  <si>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</si>
  <si>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</si>
  <si>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</si>
  <si>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</si>
  <si>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</si>
  <si>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</si>
  <si>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</si>
  <si>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</si>
  <si>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</si>
  <si>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</si>
  <si>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</si>
  <si>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</si>
  <si>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</si>
  <si>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</si>
  <si>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</si>
  <si>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</si>
  <si>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</si>
  <si>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</si>
  <si>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</si>
  <si>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</si>
  <si>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</si>
  <si>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</si>
  <si>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</si>
  <si>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</si>
  <si>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</si>
  <si>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</si>
  <si>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</si>
  <si>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</si>
  <si>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</si>
  <si>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</si>
  <si>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</si>
  <si>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</si>
  <si>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</si>
  <si>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</si>
  <si>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</si>
  <si>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</si>
  <si>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</si>
  <si>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</si>
  <si>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</si>
  <si>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</si>
  <si>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</si>
  <si>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</si>
  <si>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</si>
  <si>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</si>
  <si>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</si>
  <si>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</si>
  <si>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</si>
  <si>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</si>
  <si>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</si>
  <si>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</si>
  <si>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</si>
  <si>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</si>
  <si>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</si>
  <si>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</si>
  <si>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</si>
  <si>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</si>
  <si>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</si>
  <si>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</si>
  <si>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</si>
  <si>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</si>
  <si>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</si>
  <si>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</si>
  <si>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</si>
  <si>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</si>
  <si>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</si>
  <si>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</si>
  <si>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</si>
  <si>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</si>
  <si>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</si>
  <si>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</si>
  <si>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</si>
  <si>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</si>
  <si>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</si>
  <si>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</si>
  <si>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</si>
  <si>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</si>
  <si>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</si>
  <si>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</si>
  <si>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</si>
  <si>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</si>
  <si>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</si>
  <si>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</si>
  <si>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</si>
  <si>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</si>
  <si>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</si>
  <si>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</si>
  <si>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</si>
  <si>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</si>
  <si>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</si>
  <si>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</si>
  <si>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</si>
  <si>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</si>
  <si>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</si>
  <si>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</si>
  <si>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</si>
  <si>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</si>
  <si>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</si>
  <si>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</si>
  <si>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</si>
  <si>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</si>
  <si>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</si>
  <si>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</si>
  <si>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</si>
  <si>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</si>
  <si>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</si>
  <si>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</si>
  <si>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</si>
  <si>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</si>
  <si>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</si>
  <si>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</si>
  <si>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</si>
  <si>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</si>
  <si>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</si>
  <si>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</si>
  <si>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</si>
  <si>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</si>
  <si>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</si>
  <si>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</si>
  <si>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</si>
  <si>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</si>
  <si>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</si>
  <si>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</si>
  <si>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</si>
  <si>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</si>
  <si>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</si>
  <si>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</si>
  <si>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</si>
  <si>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</si>
  <si>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</si>
  <si>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</si>
  <si>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</si>
  <si>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</si>
  <si>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</si>
  <si>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</si>
  <si>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</si>
  <si>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</si>
  <si>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</si>
  <si>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</si>
  <si>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</si>
  <si>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</si>
  <si>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</si>
  <si>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</si>
  <si>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</si>
  <si>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</si>
  <si>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</si>
  <si>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</si>
  <si>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</si>
  <si>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</si>
  <si>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</si>
  <si>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</si>
  <si>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</si>
  <si>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</si>
  <si>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</si>
  <si>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</si>
  <si>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</si>
  <si>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</si>
  <si>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</si>
  <si>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</si>
  <si>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</si>
  <si>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</si>
  <si>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</si>
  <si>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</si>
  <si>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</si>
  <si>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</si>
  <si>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</si>
  <si>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</si>
  <si>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</si>
  <si>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</si>
  <si>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</si>
  <si>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</si>
  <si>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</si>
  <si>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</si>
  <si>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</si>
  <si>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</si>
  <si>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</si>
  <si>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</si>
  <si>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</si>
  <si>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</si>
  <si>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</si>
  <si>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</si>
  <si>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</si>
  <si>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</si>
  <si>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</si>
  <si>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</si>
  <si>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</si>
  <si>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</si>
  <si>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</si>
  <si>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</si>
  <si>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</si>
  <si>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</si>
  <si>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</si>
  <si>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</si>
  <si>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</si>
  <si>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</si>
  <si>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</si>
  <si>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</si>
  <si>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</si>
  <si>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</si>
  <si>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</si>
  <si>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</si>
  <si>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</si>
  <si>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</si>
  <si>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</si>
  <si>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</si>
  <si>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</si>
  <si>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</si>
  <si>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</si>
  <si>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</si>
  <si>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</si>
  <si>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</si>
  <si>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</si>
  <si>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</si>
  <si>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</si>
  <si>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</si>
  <si>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</si>
  <si>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</si>
  <si>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</si>
  <si>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</si>
  <si>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</si>
  <si>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</si>
  <si>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</si>
  <si>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</si>
  <si>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</si>
  <si>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</si>
  <si>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</si>
  <si>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</si>
  <si>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</si>
  <si>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</si>
  <si>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</si>
  <si>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</si>
  <si>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</si>
  <si>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</si>
  <si>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</si>
  <si>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</si>
  <si>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</si>
  <si>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</si>
  <si>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</si>
  <si>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</si>
  <si>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</si>
  <si>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</si>
  <si>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</si>
  <si>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</si>
  <si>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</si>
  <si>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</si>
  <si>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</si>
  <si>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</si>
  <si>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</si>
  <si>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</si>
  <si>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</si>
  <si>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</si>
  <si>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</si>
  <si>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</si>
  <si>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</si>
  <si>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</si>
  <si>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</si>
  <si>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</si>
  <si>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</si>
  <si>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</si>
  <si>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</si>
  <si>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</si>
  <si>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</si>
  <si>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</si>
  <si>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</si>
  <si>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</si>
  <si>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</si>
  <si>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</si>
  <si>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</si>
  <si>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</si>
  <si>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</si>
  <si>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</si>
  <si>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</si>
  <si>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</si>
  <si>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</si>
  <si>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</si>
  <si>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</si>
  <si>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</si>
  <si>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</si>
  <si>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</si>
  <si>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</si>
  <si>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</si>
  <si>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</si>
  <si>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</si>
  <si>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</si>
  <si>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</si>
  <si>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</si>
  <si>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</si>
  <si>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</si>
  <si>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</si>
  <si>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</si>
  <si>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</si>
  <si>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</si>
  <si>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</si>
  <si>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</si>
  <si>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</si>
  <si>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</si>
  <si>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</si>
  <si>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</si>
  <si>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</si>
  <si>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</si>
  <si>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</si>
  <si>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</si>
  <si>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</si>
  <si>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</si>
  <si>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</si>
  <si>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</si>
  <si>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</si>
  <si>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</si>
  <si>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</si>
  <si>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</si>
  <si>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</si>
  <si>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</si>
  <si>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</si>
  <si>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</si>
  <si>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</si>
  <si>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</si>
  <si>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</si>
  <si>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</si>
  <si>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</si>
  <si>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</si>
  <si>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</si>
  <si>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</si>
  <si>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</si>
  <si>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</si>
  <si>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</si>
  <si>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</si>
  <si>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</si>
  <si>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</si>
  <si>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</si>
  <si>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</si>
  <si>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</si>
  <si>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</si>
  <si>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</si>
  <si>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</si>
  <si>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</si>
  <si>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</si>
  <si>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</si>
  <si>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</si>
  <si>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</si>
  <si>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</si>
  <si>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</si>
  <si>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</si>
  <si>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</si>
  <si>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</si>
  <si>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</si>
  <si>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</si>
  <si>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</si>
  <si>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</si>
  <si>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</si>
  <si>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</si>
  <si>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</si>
  <si>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</si>
  <si>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</si>
  <si>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</si>
  <si>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</si>
  <si>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</si>
  <si>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</si>
  <si>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</si>
  <si>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</si>
  <si>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</si>
  <si>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</si>
  <si>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</si>
  <si>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</si>
  <si>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</si>
  <si>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</si>
  <si>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</si>
  <si>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</si>
  <si>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</si>
  <si>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</si>
  <si>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</si>
  <si>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</si>
  <si>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</si>
  <si>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</si>
  <si>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</si>
  <si>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</si>
  <si>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</si>
  <si>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</si>
  <si>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</si>
  <si>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</si>
  <si>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</si>
  <si>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</si>
  <si>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</si>
  <si>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</si>
  <si>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</si>
  <si>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</si>
  <si>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</si>
  <si>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</si>
  <si>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</si>
  <si>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</si>
  <si>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</si>
  <si>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</si>
  <si>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</si>
  <si>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</si>
  <si>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</si>
  <si>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</si>
  <si>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</si>
  <si>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</si>
  <si>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</si>
  <si>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</si>
  <si>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</si>
  <si>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</si>
  <si>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</si>
  <si>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</si>
  <si>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</si>
  <si>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</si>
  <si>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</si>
  <si>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</si>
  <si>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</si>
  <si>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</si>
  <si>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</si>
  <si>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</si>
  <si>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</si>
  <si>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</si>
  <si>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</si>
  <si>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</si>
  <si>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</si>
  <si>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</si>
  <si>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</si>
  <si>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</si>
  <si>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</si>
  <si>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</si>
  <si>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</si>
  <si>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</si>
  <si>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</si>
  <si>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</si>
  <si>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</si>
  <si>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</si>
  <si>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</si>
  <si>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</si>
  <si>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</si>
  <si>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</si>
  <si>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</si>
  <si>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</si>
  <si>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</si>
  <si>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</si>
  <si>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</si>
  <si>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</si>
  <si>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</si>
  <si>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</si>
  <si>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</si>
  <si>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</si>
  <si>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</si>
  <si>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</si>
  <si>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</si>
  <si>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</si>
  <si>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</si>
  <si>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</si>
  <si>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</si>
  <si>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</si>
  <si>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</si>
  <si>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</si>
  <si>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</si>
  <si>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</si>
  <si>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</si>
  <si>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</si>
  <si>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</si>
  <si>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</si>
  <si>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</si>
  <si>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</si>
  <si>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</si>
  <si>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</si>
  <si>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</si>
  <si>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</si>
  <si>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</si>
  <si>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</si>
  <si>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</si>
  <si>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</si>
  <si>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</si>
  <si>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</si>
  <si>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</si>
  <si>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</si>
  <si>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</si>
  <si>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</si>
  <si>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</si>
  <si>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</si>
  <si>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</si>
  <si>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</si>
  <si>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</si>
  <si>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</si>
  <si>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</si>
  <si>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</si>
  <si>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</si>
  <si>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</si>
  <si>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</si>
  <si>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</si>
  <si>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</si>
  <si>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</si>
  <si>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</si>
  <si>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</si>
  <si>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</si>
  <si>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</si>
  <si>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</si>
  <si>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</si>
  <si>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</si>
  <si>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</si>
  <si>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</si>
  <si>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</si>
  <si>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</si>
  <si>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</si>
  <si>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</si>
  <si>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</si>
  <si>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</si>
  <si>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</si>
  <si>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</si>
  <si>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</si>
  <si>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</si>
  <si>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</si>
  <si>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</si>
  <si>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</si>
  <si>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</si>
  <si>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</si>
  <si>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</si>
  <si>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</si>
  <si>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</si>
  <si>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</si>
  <si>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</si>
  <si>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</si>
  <si>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</si>
  <si>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</si>
  <si>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</si>
  <si>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</si>
  <si>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</si>
  <si>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</si>
  <si>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</si>
  <si>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</si>
  <si>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</si>
  <si>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</si>
  <si>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</si>
  <si>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</si>
  <si>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</si>
  <si>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</si>
  <si>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</si>
  <si>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</si>
  <si>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</si>
  <si>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</si>
  <si>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</si>
  <si>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</si>
  <si>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</si>
  <si>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</si>
  <si>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</si>
  <si>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</si>
  <si>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</si>
  <si>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</si>
  <si>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</si>
  <si>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</si>
  <si>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</si>
  <si>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</si>
  <si>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</si>
  <si>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</si>
  <si>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</si>
  <si>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</si>
  <si>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</si>
  <si>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</si>
  <si>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</si>
  <si>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</si>
  <si>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</si>
  <si>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</si>
  <si>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</si>
  <si>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</si>
  <si>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</si>
  <si>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</si>
  <si>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</si>
  <si>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</si>
  <si>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</si>
  <si>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</si>
  <si>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</si>
  <si>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</si>
  <si>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</si>
  <si>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</si>
  <si>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</si>
  <si>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</si>
  <si>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</si>
  <si>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</si>
  <si>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</si>
  <si>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</si>
  <si>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</si>
  <si>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</si>
  <si>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</si>
  <si>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</si>
  <si>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</si>
  <si>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</si>
  <si>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</si>
  <si>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</si>
  <si>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</si>
  <si>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</si>
  <si>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</si>
  <si>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</si>
  <si>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</si>
  <si>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</si>
  <si>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</si>
  <si>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</si>
  <si>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</si>
  <si>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</si>
  <si>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</si>
  <si>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</si>
  <si>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</si>
  <si>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</si>
  <si>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</si>
  <si>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</si>
  <si>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</si>
  <si>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</si>
  <si>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</si>
  <si>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</si>
  <si>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</si>
  <si>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</si>
  <si>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</si>
  <si>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</si>
  <si>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</si>
  <si>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</si>
  <si>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</si>
  <si>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</si>
  <si>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</si>
  <si>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</si>
  <si>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</si>
  <si>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</si>
  <si>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</si>
  <si>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</si>
  <si>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</si>
  <si>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</si>
  <si>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</si>
  <si>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</si>
  <si>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</si>
  <si>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</si>
  <si>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</si>
  <si>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</si>
  <si>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</si>
  <si>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</si>
  <si>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</si>
  <si>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</si>
  <si>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</si>
  <si>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</si>
  <si>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</si>
  <si>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</si>
  <si>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</si>
  <si>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</si>
  <si>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</si>
  <si>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</si>
  <si>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</si>
  <si>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</si>
  <si>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</si>
  <si>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</si>
  <si>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</si>
  <si>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</si>
  <si>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</si>
  <si>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</si>
  <si>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</si>
  <si>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</si>
  <si>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</si>
  <si>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</si>
  <si>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</si>
  <si>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</si>
  <si>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</si>
  <si>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</si>
  <si>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</si>
  <si>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</si>
  <si>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</si>
  <si>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</si>
  <si>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</si>
  <si>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</si>
  <si>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</si>
  <si>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</si>
  <si>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</si>
  <si>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</si>
  <si>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</si>
  <si>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</si>
  <si>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</si>
  <si>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</si>
  <si>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</si>
  <si>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</si>
  <si>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</si>
  <si>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</si>
  <si>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</si>
  <si>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</si>
  <si>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</si>
  <si>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</si>
  <si>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</si>
  <si>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</si>
  <si>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</si>
  <si>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</si>
  <si>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</si>
  <si>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</si>
  <si>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</si>
  <si>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</si>
  <si>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</si>
  <si>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</si>
  <si>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</si>
  <si>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</si>
  <si>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</si>
  <si>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</si>
  <si>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</si>
  <si>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</si>
  <si>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</si>
  <si>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</si>
  <si>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</si>
  <si>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</si>
  <si>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</si>
  <si>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</si>
  <si>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</si>
  <si>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</si>
  <si>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</si>
  <si>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</si>
  <si>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</si>
  <si>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</si>
  <si>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</si>
  <si>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</si>
  <si>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</si>
  <si>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</si>
  <si>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</si>
  <si>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</si>
  <si>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</si>
  <si>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</si>
  <si>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</si>
  <si>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</si>
  <si>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</si>
  <si>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</si>
  <si>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</si>
  <si>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</si>
  <si>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</si>
  <si>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</si>
  <si>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</si>
  <si>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</si>
  <si>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</si>
  <si>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</si>
  <si>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</si>
  <si>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</si>
  <si>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</si>
  <si>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</si>
  <si>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</si>
  <si>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</si>
  <si>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</si>
  <si>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</si>
  <si>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</si>
  <si>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</si>
  <si>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</si>
  <si>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</si>
  <si>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</si>
  <si>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</si>
  <si>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</si>
  <si>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</si>
  <si>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</si>
  <si>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</si>
  <si>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</si>
  <si>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</si>
  <si>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</si>
  <si>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</si>
  <si>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</si>
  <si>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</si>
  <si>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</si>
  <si>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</si>
  <si>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</si>
  <si>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</si>
  <si>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</si>
  <si>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</si>
  <si>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</si>
  <si>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</si>
  <si>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</si>
  <si>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</si>
  <si>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</si>
  <si>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</si>
  <si>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</si>
  <si>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</si>
  <si>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</si>
  <si>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</si>
  <si>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</si>
  <si>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</si>
  <si>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</si>
  <si>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</si>
  <si>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</si>
  <si>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</si>
  <si>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</si>
  <si>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</si>
  <si>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</si>
  <si>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</si>
  <si>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</si>
  <si>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</si>
  <si>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</si>
  <si>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</si>
  <si>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</si>
  <si>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</si>
  <si>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</si>
  <si>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</si>
  <si>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</si>
  <si>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</si>
  <si>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</si>
  <si>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</si>
  <si>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</si>
  <si>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</si>
  <si>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</si>
  <si>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</si>
  <si>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</si>
  <si>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</si>
  <si>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</si>
  <si>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</si>
  <si>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</si>
  <si>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</si>
  <si>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</si>
  <si>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</si>
  <si>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</si>
  <si>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</si>
  <si>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</si>
  <si>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</si>
  <si>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</si>
  <si>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</si>
  <si>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</si>
  <si>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</si>
  <si>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</si>
  <si>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</si>
  <si>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</si>
  <si>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</si>
  <si>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</si>
  <si>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</si>
  <si>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</si>
  <si>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</si>
  <si>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</si>
  <si>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</si>
  <si>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</si>
  <si>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</si>
  <si>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</si>
  <si>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</si>
  <si>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</si>
  <si>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</si>
  <si>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</si>
  <si>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</si>
  <si>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</si>
  <si>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</si>
  <si>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</si>
  <si>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</si>
  <si>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</si>
  <si>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</si>
  <si>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</si>
  <si>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</si>
  <si>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</si>
  <si>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</si>
  <si>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</si>
  <si>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</si>
  <si>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</si>
  <si>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</si>
  <si>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</si>
  <si>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</si>
  <si>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</si>
  <si>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</si>
  <si>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</si>
  <si>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</si>
  <si>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</si>
  <si>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</si>
  <si>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</si>
  <si>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</si>
  <si>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</si>
  <si>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</si>
  <si>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</si>
  <si>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</si>
  <si>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</si>
  <si>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</si>
  <si>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</si>
  <si>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</si>
  <si>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</si>
  <si>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</si>
  <si>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</si>
  <si>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</si>
  <si>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</si>
  <si>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</si>
  <si>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</si>
  <si>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</si>
  <si>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</si>
  <si>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</si>
  <si>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</si>
  <si>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</si>
  <si>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</si>
  <si>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</si>
  <si>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</si>
  <si>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</si>
  <si>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</si>
  <si>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</si>
  <si>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</si>
  <si>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</si>
  <si>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</si>
  <si>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</si>
  <si>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</si>
  <si>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</si>
  <si>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</si>
  <si>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</si>
  <si>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</si>
  <si>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</si>
  <si>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</si>
  <si>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</si>
  <si>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</si>
  <si>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</si>
  <si>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</si>
  <si>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</si>
  <si>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</si>
  <si>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</si>
  <si>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</si>
  <si>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</si>
  <si>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</si>
  <si>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</si>
  <si>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</si>
  <si>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</si>
  <si>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</si>
  <si>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</si>
  <si>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</si>
  <si>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</si>
  <si>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</si>
  <si>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</si>
  <si>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</si>
  <si>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</si>
  <si>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</si>
  <si>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</si>
  <si>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</si>
  <si>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</si>
  <si>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</si>
  <si>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</si>
  <si>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</si>
  <si>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</si>
  <si>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</si>
  <si>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</si>
  <si>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</si>
  <si>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</si>
  <si>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</si>
  <si>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</si>
  <si>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</si>
  <si>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</si>
  <si>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</si>
  <si>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</si>
  <si>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</si>
  <si>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</si>
  <si>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</si>
  <si>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</si>
  <si>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</si>
  <si>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</si>
  <si>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</si>
  <si>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</si>
  <si>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</si>
  <si>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</si>
  <si>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</si>
  <si>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</si>
  <si>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</si>
  <si>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</si>
  <si>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</si>
  <si>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</si>
  <si>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</si>
  <si>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</si>
  <si>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</si>
  <si>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</si>
  <si>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</si>
  <si>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</si>
  <si>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</si>
  <si>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</si>
  <si>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</si>
  <si>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</si>
  <si>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</si>
  <si>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</si>
  <si>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</si>
  <si>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</si>
  <si>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</si>
  <si>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</si>
  <si>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</si>
  <si>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</si>
  <si>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</si>
  <si>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</si>
  <si>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</si>
  <si>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</si>
  <si>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</si>
  <si>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</si>
  <si>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</si>
  <si>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</si>
  <si>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</si>
  <si>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</si>
  <si>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</si>
  <si>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</si>
  <si>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</si>
  <si>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</si>
  <si>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</si>
  <si>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</si>
  <si>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</si>
  <si>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</si>
  <si>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</si>
  <si>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</si>
  <si>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</si>
  <si>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</si>
  <si>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</si>
  <si>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</si>
  <si>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</si>
  <si>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</si>
  <si>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</si>
  <si>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</si>
  <si>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</si>
  <si>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</si>
  <si>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</si>
  <si>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</si>
  <si>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</si>
  <si>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</si>
  <si>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</si>
  <si>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</si>
  <si>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</si>
  <si>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</si>
  <si>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</si>
  <si>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</si>
  <si>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</si>
  <si>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</si>
  <si>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</si>
  <si>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</si>
  <si>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</si>
  <si>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</si>
  <si>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</si>
  <si>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</si>
  <si>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</si>
  <si>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</si>
  <si>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</si>
  <si>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</si>
  <si>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</si>
  <si>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</si>
  <si>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</si>
  <si>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</si>
  <si>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</si>
  <si>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</si>
  <si>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</si>
  <si>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</si>
  <si>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</si>
  <si>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</si>
  <si>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</si>
  <si>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</si>
  <si>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</si>
  <si>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</si>
  <si>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</si>
  <si>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</si>
  <si>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</si>
  <si>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</si>
  <si>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</si>
  <si>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</si>
  <si>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</si>
  <si>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</si>
  <si>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</si>
  <si>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</si>
  <si>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</si>
  <si>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</si>
  <si>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</si>
  <si>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</si>
  <si>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</si>
  <si>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</si>
  <si>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</si>
  <si>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</si>
  <si>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</si>
  <si>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</si>
  <si>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</si>
  <si>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</si>
  <si>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</si>
  <si>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</si>
  <si>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</si>
  <si>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</si>
  <si>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</si>
  <si>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</si>
  <si>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</si>
  <si>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</si>
  <si>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</si>
  <si>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</si>
  <si>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</si>
  <si>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</si>
  <si>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</si>
  <si>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</si>
  <si>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</si>
  <si>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</si>
  <si>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</si>
  <si>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</si>
  <si>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</si>
  <si>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</si>
  <si>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</si>
  <si>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</si>
  <si>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</si>
  <si>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</si>
  <si>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</si>
  <si>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</si>
  <si>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</si>
  <si>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</si>
  <si>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</si>
  <si>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</si>
  <si>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</si>
  <si>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</si>
  <si>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</si>
  <si>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</si>
  <si>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</si>
  <si>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</si>
  <si>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</si>
  <si>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</si>
  <si>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</si>
  <si>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</si>
  <si>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</si>
  <si>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</si>
  <si>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</si>
  <si>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</si>
  <si>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</si>
  <si>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</si>
  <si>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</si>
  <si>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</si>
  <si>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</si>
  <si>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</si>
  <si>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</si>
  <si>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</si>
  <si>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</si>
  <si>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</si>
  <si>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</si>
  <si>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</si>
  <si>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</si>
  <si>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</si>
  <si>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</si>
  <si>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</si>
  <si>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</si>
  <si>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</si>
  <si>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</si>
  <si>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</si>
  <si>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</si>
  <si>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</si>
  <si>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</si>
  <si>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</si>
  <si>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</si>
  <si>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</si>
  <si>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</si>
  <si>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</si>
  <si>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</si>
  <si>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</si>
  <si>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</si>
  <si>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</si>
  <si>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</si>
  <si>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</si>
  <si>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</si>
  <si>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</si>
  <si>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</si>
  <si>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</si>
  <si>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</si>
  <si>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</si>
  <si>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</si>
  <si>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</si>
  <si>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</si>
  <si>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</si>
  <si>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</si>
  <si>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</si>
  <si>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</si>
  <si>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</si>
  <si>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</si>
  <si>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</si>
  <si>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</si>
  <si>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</si>
  <si>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</si>
  <si>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</si>
  <si>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</si>
  <si>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</si>
  <si>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</si>
  <si>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</si>
  <si>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</si>
  <si>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</si>
  <si>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</si>
  <si>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</si>
  <si>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</si>
  <si>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</si>
  <si>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</si>
  <si>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</si>
  <si>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</si>
  <si>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</si>
  <si>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</si>
  <si>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</si>
  <si>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</si>
  <si>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</si>
  <si>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</si>
  <si>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</si>
  <si>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</si>
  <si>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</si>
  <si>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</si>
  <si>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</si>
  <si>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</si>
  <si>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</si>
  <si>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</si>
  <si>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</si>
  <si>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</si>
  <si>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</si>
  <si>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</si>
  <si>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</si>
  <si>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</si>
  <si>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</si>
  <si>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</si>
  <si>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</si>
  <si>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</si>
  <si>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</si>
  <si>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</si>
  <si>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</si>
  <si>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</si>
  <si>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</si>
  <si>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</si>
  <si>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</si>
  <si>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</si>
  <si>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</si>
  <si>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</si>
  <si>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</si>
  <si>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</si>
  <si>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</si>
  <si>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</si>
  <si>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</si>
  <si>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</si>
  <si>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</si>
  <si>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</si>
  <si>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</si>
  <si>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</si>
  <si>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</si>
  <si>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</si>
  <si>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</si>
  <si>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</si>
  <si>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</si>
  <si>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</si>
  <si>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</si>
  <si>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</si>
  <si>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</si>
  <si>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</si>
  <si>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</si>
  <si>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</si>
  <si>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</si>
  <si>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</si>
  <si>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</si>
  <si>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</si>
  <si>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</si>
  <si>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</si>
  <si>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</si>
  <si>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</si>
  <si>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</si>
  <si>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</si>
  <si>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</si>
  <si>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</si>
  <si>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</si>
  <si>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</si>
  <si>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</si>
  <si>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</si>
  <si>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</si>
  <si>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</si>
  <si>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</si>
  <si>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</si>
  <si>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</si>
  <si>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</si>
  <si>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</si>
  <si>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</si>
  <si>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</si>
  <si>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</si>
  <si>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</si>
  <si>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</si>
  <si>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</si>
  <si>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</si>
  <si>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</si>
  <si>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</si>
  <si>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</si>
  <si>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</si>
  <si>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</si>
  <si>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</si>
  <si>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</si>
  <si>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</si>
  <si>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</si>
  <si>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</si>
  <si>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</si>
  <si>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</si>
  <si>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</si>
  <si>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</si>
  <si>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</si>
  <si>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</si>
  <si>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</si>
  <si>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</si>
  <si>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</si>
  <si>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</si>
  <si>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</si>
  <si>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</si>
  <si>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</si>
  <si>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</si>
  <si>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</si>
  <si>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</si>
  <si>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</si>
  <si>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</si>
  <si>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</si>
  <si>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</si>
  <si>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</si>
  <si>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</si>
  <si>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</si>
  <si>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</si>
  <si>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</si>
  <si>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</si>
  <si>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</si>
  <si>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</si>
  <si>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</si>
  <si>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</si>
  <si>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</si>
  <si>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</si>
  <si>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</si>
  <si>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</si>
  <si>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</si>
  <si>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</si>
  <si>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</si>
  <si>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</si>
  <si>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</si>
  <si>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</si>
  <si>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</si>
  <si>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</si>
  <si>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</si>
  <si>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</si>
  <si>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</si>
  <si>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</si>
  <si>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</si>
  <si>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</si>
  <si>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</si>
  <si>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</si>
  <si>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</si>
  <si>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</si>
  <si>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</si>
  <si>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</si>
  <si>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</si>
  <si>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</si>
  <si>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</si>
  <si>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</si>
  <si>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</si>
  <si>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</si>
  <si>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</si>
  <si>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</si>
  <si>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</si>
  <si>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</si>
  <si>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</si>
  <si>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</si>
  <si>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</si>
  <si>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</si>
  <si>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</si>
  <si>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</si>
  <si>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</si>
  <si>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</si>
  <si>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</si>
  <si>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</si>
  <si>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</si>
  <si>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</si>
  <si>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</si>
  <si>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</si>
  <si>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</si>
  <si>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</si>
  <si>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</si>
  <si>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</si>
  <si>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</si>
  <si>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</si>
  <si>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</si>
  <si>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</si>
  <si>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</si>
  <si>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</si>
  <si>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</si>
  <si>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</si>
  <si>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</si>
  <si>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</si>
  <si>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</si>
  <si>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</si>
  <si>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</si>
  <si>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</si>
  <si>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</si>
  <si>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</si>
  <si>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</si>
  <si>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</si>
  <si>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</si>
  <si>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</si>
  <si>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</si>
  <si>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</si>
  <si>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</si>
  <si>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</si>
  <si>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</si>
  <si>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</si>
  <si>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</si>
  <si>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</si>
  <si>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</si>
  <si>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</si>
  <si>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</si>
  <si>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</si>
  <si>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</si>
  <si>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</si>
  <si>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</si>
  <si>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</si>
  <si>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</si>
  <si>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</si>
  <si>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</si>
  <si>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</si>
  <si>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</si>
  <si>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</si>
  <si>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</si>
  <si>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</si>
  <si>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</si>
  <si>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</si>
  <si>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</si>
  <si>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</si>
  <si>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</si>
  <si>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</si>
  <si>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</si>
  <si>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</si>
  <si>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</si>
  <si>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</si>
  <si>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</si>
  <si>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</si>
  <si>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</si>
  <si>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</si>
  <si>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</si>
  <si>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</si>
  <si>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</si>
  <si>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</si>
  <si>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</si>
  <si>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</si>
  <si>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</si>
  <si>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</si>
  <si>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</si>
  <si>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</si>
  <si>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</si>
  <si>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</si>
  <si>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</si>
  <si>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</si>
  <si>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</si>
  <si>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</si>
  <si>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</si>
  <si>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</si>
  <si>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</si>
  <si>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</si>
  <si>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</si>
  <si>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</si>
  <si>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</si>
  <si>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</si>
  <si>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</si>
  <si>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</si>
  <si>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</si>
  <si>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</si>
  <si>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</si>
  <si>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</si>
  <si>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</si>
  <si>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</si>
  <si>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</si>
  <si>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</si>
  <si>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</si>
  <si>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</si>
  <si>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</si>
  <si>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</si>
  <si>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</si>
  <si>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</si>
  <si>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</si>
  <si>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</si>
  <si>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</si>
  <si>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</si>
  <si>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</si>
  <si>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</si>
  <si>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</si>
  <si>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</si>
  <si>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</si>
  <si>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</si>
  <si>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</si>
  <si>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</si>
  <si>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</si>
  <si>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</si>
  <si>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</si>
  <si>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</si>
  <si>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</si>
  <si>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</si>
  <si>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</si>
  <si>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</si>
  <si>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</si>
  <si>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</si>
  <si>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</si>
  <si>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</si>
  <si>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</si>
  <si>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</si>
  <si>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</si>
  <si>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</si>
  <si>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</si>
  <si>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</si>
  <si>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</si>
  <si>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</si>
  <si>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</si>
  <si>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</si>
  <si>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</si>
  <si>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</si>
  <si>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</si>
  <si>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</si>
  <si>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</si>
  <si>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</si>
  <si>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</si>
  <si>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</si>
  <si>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</si>
  <si>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</si>
  <si>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</si>
  <si>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</si>
  <si>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</si>
  <si>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</si>
  <si>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</si>
  <si>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</si>
  <si>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</si>
  <si>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</si>
  <si>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</si>
  <si>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</si>
  <si>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</si>
  <si>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</si>
  <si>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</si>
  <si>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</si>
  <si>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</si>
  <si>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</si>
  <si>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</si>
  <si>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</si>
  <si>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</si>
  <si>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</si>
  <si>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</si>
  <si>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</si>
  <si>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</si>
  <si>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</si>
  <si>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</si>
  <si>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</si>
  <si>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</si>
  <si>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</si>
  <si>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</si>
  <si>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</si>
  <si>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</si>
  <si>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</si>
  <si>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</si>
  <si>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</si>
  <si>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</si>
  <si>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</si>
  <si>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</si>
  <si>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</si>
  <si>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</si>
  <si>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</si>
  <si>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</si>
  <si>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</si>
  <si>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</si>
  <si>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</si>
  <si>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</si>
  <si>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</si>
  <si>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</si>
  <si>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</si>
  <si>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</si>
  <si>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</si>
  <si>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</si>
  <si>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</si>
  <si>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</si>
  <si>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</si>
  <si>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</si>
  <si>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</si>
  <si>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</si>
  <si>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</si>
  <si>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</si>
  <si>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</si>
  <si>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</si>
  <si>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</si>
  <si>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</si>
  <si>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</si>
  <si>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</si>
  <si>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</si>
  <si>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</si>
  <si>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</si>
  <si>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</si>
  <si>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</si>
  <si>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</si>
  <si>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</si>
  <si>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</si>
  <si>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</si>
  <si>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</si>
  <si>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</si>
  <si>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</si>
  <si>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</si>
  <si>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</si>
  <si>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</si>
  <si>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</si>
  <si>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</si>
  <si>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</si>
  <si>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</si>
  <si>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</si>
  <si>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</si>
  <si>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</si>
  <si>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</si>
  <si>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</si>
  <si>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</si>
  <si>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</si>
  <si>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</si>
  <si>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</si>
  <si>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</si>
  <si>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</si>
  <si>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</si>
  <si>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</si>
  <si>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</si>
  <si>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</si>
  <si>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</si>
  <si>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</si>
  <si>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</si>
  <si>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</si>
  <si>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</si>
  <si>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</si>
  <si>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</si>
  <si>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</si>
  <si>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</si>
  <si>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</si>
  <si>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</si>
  <si>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</si>
  <si>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</si>
  <si>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</si>
  <si>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</si>
  <si>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</si>
  <si>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</si>
  <si>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</si>
  <si>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</si>
  <si>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</si>
  <si>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</si>
  <si>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</si>
  <si>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</si>
  <si>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</si>
  <si>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</si>
  <si>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</si>
  <si>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</si>
  <si>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</si>
  <si>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</si>
  <si>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</si>
  <si>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</si>
  <si>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</si>
  <si>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</si>
  <si>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</si>
  <si>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</si>
  <si>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</si>
  <si>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</si>
  <si>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</si>
  <si>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</si>
  <si>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</si>
  <si>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</si>
  <si>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</si>
  <si>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</si>
  <si>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</si>
  <si>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</si>
  <si>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</si>
  <si>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</si>
  <si>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</si>
  <si>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</si>
  <si>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</si>
  <si>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</si>
  <si>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</si>
  <si>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</si>
  <si>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</si>
  <si>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</si>
  <si>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</si>
  <si>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</si>
  <si>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</si>
  <si>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</si>
  <si>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</si>
  <si>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</si>
  <si>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</si>
  <si>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</si>
  <si>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</si>
  <si>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</si>
  <si>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</si>
  <si>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</si>
  <si>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</si>
  <si>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</si>
  <si>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</si>
  <si>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</si>
  <si>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</si>
  <si>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</si>
  <si>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</si>
  <si>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</si>
  <si>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</si>
  <si>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</si>
  <si>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</si>
  <si>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</si>
  <si>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</si>
  <si>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</si>
  <si>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</si>
  <si>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</si>
  <si>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</si>
  <si>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</si>
  <si>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</si>
  <si>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</si>
  <si>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</si>
  <si>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</si>
  <si>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</si>
  <si>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</si>
  <si>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</si>
  <si>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</si>
  <si>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</si>
  <si>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</si>
  <si>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</si>
  <si>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</si>
  <si>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</si>
  <si>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</si>
  <si>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</si>
  <si>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</si>
  <si>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</si>
  <si>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</si>
  <si>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</si>
  <si>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</si>
  <si>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</si>
  <si>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</si>
  <si>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</si>
  <si>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</si>
  <si>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</si>
  <si>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</si>
  <si>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</si>
  <si>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</si>
  <si>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</si>
  <si>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</si>
  <si>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</si>
  <si>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</si>
  <si>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</si>
  <si>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</si>
  <si>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</si>
  <si>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</si>
  <si>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</si>
  <si>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</si>
  <si>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</si>
  <si>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</si>
  <si>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</si>
  <si>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</si>
  <si>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</si>
  <si>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</si>
  <si>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</si>
  <si>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</si>
  <si>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</si>
  <si>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</si>
  <si>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</si>
  <si>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</si>
  <si>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</si>
  <si>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</si>
  <si>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</si>
  <si>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</si>
  <si>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</si>
  <si>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</si>
  <si>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</si>
  <si>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</si>
  <si>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</si>
  <si>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</si>
  <si>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</si>
  <si>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</si>
  <si>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</si>
  <si>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</si>
  <si>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</si>
  <si>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</si>
  <si>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</si>
  <si>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</si>
  <si>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</si>
  <si>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</si>
  <si>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</si>
  <si>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</si>
  <si>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</si>
  <si>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</si>
  <si>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</si>
  <si>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</si>
  <si>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</si>
  <si>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</si>
  <si>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</si>
  <si>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</si>
  <si>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</si>
  <si>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</si>
  <si>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</si>
  <si>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</si>
  <si>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</si>
  <si>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</si>
  <si>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</si>
  <si>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</si>
  <si>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</si>
  <si>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</si>
  <si>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</si>
  <si>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</si>
  <si>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</si>
  <si>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</si>
  <si>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</si>
  <si>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</si>
  <si>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</si>
  <si>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</si>
  <si>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</si>
  <si>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</si>
  <si>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</si>
  <si>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</si>
  <si>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</si>
  <si>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</si>
  <si>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</si>
  <si>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</si>
  <si>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</si>
  <si>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</si>
  <si>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</si>
  <si>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</si>
  <si>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</si>
  <si>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</si>
  <si>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</si>
  <si>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</si>
  <si>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</si>
  <si>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</si>
  <si>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</si>
  <si>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</si>
  <si>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</si>
  <si>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</si>
  <si>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</si>
  <si>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</si>
  <si>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</si>
  <si>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</si>
  <si>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</si>
  <si>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</si>
  <si>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</si>
  <si>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</si>
  <si>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</si>
  <si>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</si>
  <si>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</si>
  <si>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</si>
  <si>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</si>
  <si>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</si>
  <si>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</si>
  <si>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</si>
  <si>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</si>
  <si>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</si>
  <si>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</si>
  <si>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</si>
  <si>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</si>
  <si>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</si>
  <si>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</si>
  <si>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</si>
  <si>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</si>
  <si>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</si>
  <si>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</si>
  <si>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</si>
  <si>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</si>
  <si>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</si>
  <si>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</si>
  <si>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</si>
  <si>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</si>
  <si>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</si>
  <si>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</si>
  <si>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</si>
  <si>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</si>
  <si>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</si>
  <si>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</si>
  <si>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</si>
  <si>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</si>
  <si>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</si>
  <si>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</si>
  <si>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</si>
  <si>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</si>
  <si>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</si>
  <si>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</si>
  <si>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</si>
  <si>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</si>
  <si>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</si>
  <si>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</si>
  <si>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</si>
  <si>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</si>
  <si>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</si>
  <si>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</si>
  <si>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</si>
  <si>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</si>
  <si>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</si>
  <si>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</si>
  <si>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</si>
  <si>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</si>
  <si>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</si>
  <si>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</si>
  <si>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</si>
  <si>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</si>
  <si>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</si>
  <si>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</si>
  <si>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</si>
  <si>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</si>
  <si>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</si>
  <si>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</si>
  <si>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</si>
  <si>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</si>
  <si>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</si>
  <si>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</si>
  <si>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</si>
  <si>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</si>
  <si>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</si>
  <si>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</si>
  <si>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</si>
  <si>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</si>
  <si>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</si>
  <si>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</si>
  <si>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</si>
  <si>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</si>
  <si>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</si>
  <si>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</si>
  <si>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</si>
  <si>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</si>
  <si>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</si>
  <si>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</si>
  <si>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</si>
  <si>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</si>
  <si>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</si>
  <si>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</si>
  <si>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</si>
  <si>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</si>
  <si>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</si>
  <si>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</si>
  <si>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</si>
  <si>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</si>
  <si>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</si>
  <si>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</si>
  <si>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</si>
  <si>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</si>
  <si>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</si>
  <si>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</si>
  <si>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</si>
  <si>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</si>
  <si>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</si>
  <si>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</si>
  <si>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</si>
  <si>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</si>
  <si>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</si>
  <si>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</si>
  <si>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</si>
  <si>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</si>
  <si>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</si>
  <si>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</si>
  <si>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</si>
  <si>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</si>
  <si>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</si>
  <si>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</si>
  <si>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</si>
  <si>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</si>
  <si>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</si>
  <si>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</si>
  <si>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</si>
  <si>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</si>
  <si>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</si>
  <si>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</si>
  <si>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</si>
  <si>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</si>
  <si>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</si>
  <si>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</si>
  <si>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</si>
  <si>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</si>
  <si>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</si>
  <si>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</si>
  <si>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</si>
  <si>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</si>
  <si>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</si>
  <si>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</si>
  <si>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</si>
  <si>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</si>
  <si>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</si>
  <si>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</si>
  <si>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</si>
  <si>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</si>
  <si>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</si>
  <si>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</si>
  <si>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</si>
  <si>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</si>
  <si>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</si>
  <si>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</si>
  <si>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</si>
  <si>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</si>
  <si>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</si>
  <si>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</si>
  <si>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</si>
  <si>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</si>
  <si>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</si>
  <si>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</si>
  <si>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</si>
  <si>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</si>
  <si>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</si>
  <si>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</si>
  <si>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</si>
  <si>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</si>
  <si>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</si>
  <si>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</si>
  <si>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</si>
  <si>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</si>
  <si>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</si>
  <si>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</si>
  <si>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</si>
  <si>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</si>
  <si>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</si>
  <si>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</si>
  <si>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</si>
  <si>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</si>
  <si>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</si>
  <si>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</si>
  <si>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</si>
  <si>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</si>
  <si>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</si>
  <si>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</si>
  <si>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</si>
  <si>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</si>
  <si>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</si>
  <si>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</si>
  <si>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</si>
  <si>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</si>
  <si>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</si>
  <si>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</si>
  <si>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</si>
  <si>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</si>
  <si>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</si>
  <si>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</si>
  <si>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</si>
  <si>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</si>
  <si>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</si>
  <si>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</si>
  <si>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</si>
  <si>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</si>
  <si>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</si>
  <si>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</si>
  <si>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</si>
  <si>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</si>
  <si>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</si>
  <si>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</si>
  <si>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</si>
  <si>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</si>
  <si>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</si>
  <si>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</si>
  <si>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</si>
  <si>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</si>
  <si>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</si>
  <si>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</si>
  <si>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</si>
  <si>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</si>
  <si>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</si>
  <si>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</si>
  <si>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</si>
  <si>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</si>
  <si>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</si>
  <si>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</si>
  <si>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</si>
  <si>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</si>
  <si>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</si>
  <si>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</si>
  <si>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</si>
  <si>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</si>
  <si>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</si>
  <si>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</si>
  <si>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</si>
  <si>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</si>
  <si>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</si>
  <si>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</si>
  <si>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</si>
  <si>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</si>
  <si>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</si>
  <si>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</si>
  <si>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</si>
  <si>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</si>
  <si>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</si>
  <si>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</si>
  <si>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</si>
  <si>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</si>
  <si>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</si>
  <si>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</si>
  <si>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</si>
  <si>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</si>
  <si>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</si>
  <si>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</si>
  <si>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</si>
  <si>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</si>
  <si>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</si>
  <si>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</si>
  <si>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</si>
  <si>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</si>
  <si>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</si>
  <si>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</si>
  <si>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</si>
  <si>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</si>
  <si>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</si>
  <si>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</si>
  <si>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</si>
  <si>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</si>
  <si>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</si>
  <si>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</si>
  <si>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</si>
  <si>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</si>
  <si>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</si>
  <si>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</si>
  <si>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</si>
  <si>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</si>
  <si>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</si>
  <si>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</si>
  <si>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</si>
  <si>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</si>
  <si>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</si>
  <si>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</si>
  <si>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</si>
  <si>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</si>
  <si>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</si>
  <si>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</si>
  <si>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</si>
  <si>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</si>
  <si>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</si>
  <si>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</si>
  <si>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</si>
  <si>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</si>
  <si>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</si>
  <si>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</si>
  <si>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</si>
  <si>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</si>
  <si>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</si>
  <si>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</si>
  <si>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</si>
  <si>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</si>
  <si>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</si>
  <si>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</si>
  <si>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</si>
  <si>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</si>
  <si>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</si>
  <si>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</si>
  <si>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</si>
  <si>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</si>
  <si>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</si>
  <si>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</si>
  <si>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</si>
  <si>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</si>
  <si>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</si>
  <si>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</si>
  <si>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</si>
  <si>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</si>
  <si>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</si>
  <si>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</si>
  <si>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</si>
  <si>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</si>
  <si>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</si>
  <si>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</si>
  <si>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</si>
  <si>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</si>
  <si>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</si>
  <si>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</si>
  <si>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</si>
  <si>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</si>
  <si>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</si>
  <si>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</si>
  <si>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</si>
  <si>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</si>
  <si>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</si>
  <si>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</si>
  <si>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</si>
  <si>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</si>
  <si>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</si>
  <si>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</si>
  <si>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</si>
  <si>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</si>
  <si>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</si>
  <si>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</si>
  <si>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</si>
  <si>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</si>
  <si>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</si>
  <si>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</si>
  <si>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</si>
  <si>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</si>
  <si>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</si>
  <si>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</si>
  <si>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</si>
  <si>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</si>
  <si>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</si>
  <si>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</si>
  <si>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</si>
  <si>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</si>
  <si>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</si>
  <si>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</si>
  <si>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</si>
  <si>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</si>
  <si>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</si>
  <si>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</si>
  <si>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</si>
  <si>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</si>
  <si>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</si>
  <si>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</si>
  <si>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</si>
  <si>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</si>
  <si>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</si>
  <si>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</si>
  <si>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</si>
  <si>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</si>
  <si>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</si>
  <si>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</si>
  <si>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</si>
  <si>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</si>
  <si>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</si>
  <si>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</si>
  <si>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</si>
  <si>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</si>
  <si>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</si>
  <si>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</si>
  <si>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</si>
  <si>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</si>
  <si>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</si>
  <si>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</si>
  <si>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</si>
  <si>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</si>
  <si>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</si>
  <si>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</si>
  <si>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</si>
  <si>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</si>
  <si>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</si>
  <si>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</si>
  <si>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</si>
  <si>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</si>
  <si>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</si>
  <si>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</si>
  <si>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</si>
  <si>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</si>
  <si>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</si>
  <si>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</si>
  <si>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</si>
  <si>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</si>
  <si>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</si>
  <si>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</si>
  <si>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</si>
  <si>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</si>
  <si>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</si>
  <si>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</si>
  <si>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</si>
  <si>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</si>
  <si>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</si>
  <si>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</si>
  <si>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</si>
  <si>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</si>
  <si>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</si>
  <si>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</si>
  <si>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</si>
  <si>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</si>
  <si>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</si>
  <si>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</si>
  <si>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</si>
  <si>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</si>
  <si>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</si>
  <si>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</si>
  <si>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</si>
  <si>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</si>
  <si>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</si>
  <si>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</si>
  <si>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</si>
  <si>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</si>
  <si>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</si>
  <si>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</si>
  <si>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</si>
  <si>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</si>
  <si>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</si>
  <si>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</si>
  <si>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</si>
  <si>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</si>
  <si>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</si>
  <si>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</si>
  <si>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</si>
  <si>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</si>
  <si>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</si>
  <si>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</si>
  <si>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</si>
  <si>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</si>
  <si>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</si>
  <si>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</si>
  <si>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</si>
  <si>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</si>
  <si>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</si>
  <si>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</si>
  <si>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</si>
  <si>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</si>
  <si>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</si>
  <si>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</si>
  <si>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</si>
  <si>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</si>
  <si>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</si>
  <si>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</si>
  <si>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</si>
  <si>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</si>
  <si>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</si>
  <si>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</si>
  <si>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</si>
  <si>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</si>
  <si>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</si>
  <si>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</si>
  <si>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</si>
  <si>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</si>
  <si>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</si>
  <si>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</si>
  <si>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</si>
  <si>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</si>
  <si>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</si>
  <si>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</si>
  <si>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</si>
  <si>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</si>
  <si>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</si>
  <si>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</si>
  <si>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</si>
  <si>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</si>
  <si>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</si>
  <si>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</si>
  <si>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</si>
  <si>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</si>
  <si>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</si>
  <si>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</si>
  <si>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</si>
  <si>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</si>
  <si>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</si>
  <si>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</si>
  <si>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</si>
  <si>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</si>
  <si>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</si>
  <si>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</si>
  <si>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</si>
  <si>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</si>
  <si>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</si>
  <si>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</si>
  <si>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</si>
  <si>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</si>
  <si>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</si>
  <si>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</si>
  <si>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</si>
  <si>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</si>
  <si>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</si>
  <si>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</si>
  <si>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</si>
  <si>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</si>
  <si>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</si>
  <si>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</si>
  <si>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</si>
  <si>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</si>
  <si>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</si>
  <si>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</si>
  <si>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</si>
  <si>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</si>
  <si>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</si>
  <si>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</si>
  <si>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</si>
  <si>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</si>
  <si>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</si>
  <si>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</si>
  <si>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</si>
  <si>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</si>
  <si>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</si>
  <si>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</si>
  <si>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</si>
  <si>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</si>
  <si>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</si>
  <si>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</si>
  <si>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</si>
  <si>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</si>
  <si>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</si>
  <si>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</si>
  <si>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</si>
  <si>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</si>
  <si>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</si>
  <si>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</si>
  <si>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</si>
  <si>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</si>
  <si>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</si>
  <si>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</si>
  <si>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</si>
  <si>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</si>
  <si>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</si>
  <si>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</si>
  <si>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</si>
  <si>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</si>
  <si>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</si>
  <si>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</si>
  <si>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</si>
  <si>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</si>
  <si>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</si>
  <si>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</si>
  <si>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</si>
  <si>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</si>
  <si>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</si>
  <si>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</si>
  <si>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</si>
  <si>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</si>
  <si>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</si>
  <si>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</si>
  <si>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</si>
  <si>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</si>
  <si>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</si>
  <si>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</si>
  <si>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</si>
  <si>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</si>
  <si>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</si>
  <si>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</si>
  <si>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</si>
  <si>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</si>
  <si>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</si>
  <si>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</si>
  <si>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</si>
  <si>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</si>
  <si>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</si>
  <si>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</si>
  <si>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</si>
  <si>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</si>
  <si>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</si>
  <si>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</si>
  <si>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</si>
  <si>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</si>
  <si>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</si>
  <si>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</si>
  <si>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</si>
  <si>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</si>
  <si>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</si>
  <si>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</si>
  <si>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</si>
  <si>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</si>
  <si>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</si>
  <si>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</si>
  <si>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</si>
  <si>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</si>
  <si>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</si>
  <si>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</si>
  <si>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</si>
  <si>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</si>
  <si>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</si>
  <si>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</si>
  <si>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</si>
  <si>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</si>
  <si>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</si>
  <si>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</si>
  <si>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</si>
  <si>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</si>
  <si>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</si>
  <si>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</si>
  <si>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</si>
  <si>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</si>
  <si>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</si>
  <si>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</si>
  <si>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</si>
  <si>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</si>
  <si>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</si>
  <si>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</si>
  <si>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</si>
  <si>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</si>
  <si>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</si>
  <si>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</si>
  <si>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</si>
  <si>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</si>
  <si>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</si>
  <si>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</si>
  <si>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</si>
  <si>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</si>
  <si>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</si>
  <si>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</si>
  <si>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</si>
  <si>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</si>
  <si>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</si>
  <si>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</si>
  <si>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</si>
  <si>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</si>
  <si>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</si>
  <si>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</si>
  <si>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</si>
  <si>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</si>
  <si>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</si>
  <si>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</si>
  <si>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</si>
  <si>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</si>
  <si>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</si>
  <si>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</si>
  <si>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</si>
  <si>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</si>
  <si>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</si>
  <si>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was night access issue / USF area team EM team on the way  70 mins</t>
  </si>
  <si>
    <t>NO PCM</t>
  </si>
  <si>
    <t>site SHB0670 Site access night issue located at Al Qattan Tourist Village with limited access</t>
  </si>
  <si>
    <t>PCM-20251008-00000443</t>
  </si>
  <si>
    <t xml:space="preserve"> PCM-20251008-00000642 </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</si>
  <si>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</si>
  <si>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</si>
  <si>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</si>
  <si>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</si>
  <si>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</si>
  <si>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</si>
  <si>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</si>
  <si>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</si>
  <si>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</si>
  <si>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PCM-20251008-00000448</t>
  </si>
  <si>
    <t xml:space="preserve">TE issue , (TX out of order) alarm  active , TE Team facing access issue as RT site and owner not responding Team calls , TE Team will check again by morning </t>
  </si>
  <si>
    <t>PCM-20251008-00000595</t>
  </si>
  <si>
    <t>EM team moved ETA: 90 min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</si>
  <si>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</si>
  <si>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</si>
  <si>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</si>
  <si>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</si>
  <si>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</si>
  <si>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</si>
  <si>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</si>
  <si>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</si>
  <si>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TT-20251008-00693</t>
  </si>
  <si>
    <t>ETA 110 mins</t>
  </si>
  <si>
    <t>No PCM</t>
  </si>
  <si>
    <t xml:space="preserve">ETA 85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</si>
</sst>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2" totalsRowShown="0" headerRowDxfId="48" dataDxfId="47" headerRowBorderDxfId="45" tableBorderDxfId="46" totalsRowBorderDxfId="44">
  <autoFilter ref="A1:L4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275.32997291666834</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45938.278398842594</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45938.278398842594</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45938.278398842594</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45938.278398842594</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45938.278398842594</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45938.278398842594</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45938.278398842594</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45938.278398842594</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45938.278398842594</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45938.278398842594</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45938.278398842594</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45938.278398842594</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45938.278398842594</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45938.278398842594</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45938.278398842594</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45938.278398842594</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45938.278398842594</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45938.278398842594</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45938.278398842594</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45938.278398842594</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45938.278398842594</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45938.278398842594</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45938.278398842594</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45938.278398842594</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45938.278398842594</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45938.278398842594</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45938.278398842594</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45938.278398842594</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45938.278398842594</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45938.278398842594</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45938.278398842594</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45938.278398842594</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45938.278398842594</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45938.278398842594</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45938.278398842594</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45938.278398842594</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45938.278398842594</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45938.278398842594</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45938.278398842594</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45938.278398842594</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45938.278398842594</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45938.278398842594</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45938.278398842594</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45938.278398842594</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45938.278398842594</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45938.278398842594</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45938.278398842594</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45938.278398842594</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45938.278398842594</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45938.278398842594</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45938.278398842594</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45938.278398842594</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45938.278398842594</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45938.278398842594</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45938.278398842594</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45938.278398842594</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45938.278398842594</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45938.278398842594</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45938.278398842594</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45938.278398842594</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45938.278398842594</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45938.278398842594</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45938.278398842594</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45938.278398842594</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45938.278398842594</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45938.278398842594</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45938.278398842594</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45938.278398842594</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45938.278398842594</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45938.278398842594</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45938.278398842594</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45938.278398842594</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45938.278398842594</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45938.278398842594</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45938.278398842594</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45938.278398842594</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45938.278398842594</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45938.278398842594</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45938.278398842594</v>
      </c>
      <c r="H81" s="150"/>
      <c r="I81" s="148" t="str">
        <f>IFERROR(VLOOKUP(D81,DB!A:F,6,0),"")</f>
        <v/>
      </c>
      <c r="J81" s="65"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0EF771A8-CBEA-4BDD-B31E-70C172163D1D}"/>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131.55131550926308</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113.27856087963301</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2</v>
      </c>
      <c r="D5" s="18" t="s">
        <v>17684</v>
      </c>
      <c r="E5" s="123"/>
      <c r="F5" s="124" t="s">
        <v>39050</v>
      </c>
      <c r="G5" s="125" t="str">
        <f ca="1">IFERROR(NOW()-F5,"-")</f>
        <v>-</v>
      </c>
      <c r="H5" s="124">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45938.278398842594</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45938.278398842594</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45938.278398842594</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54"/>
      <c r="E9" s="123"/>
      <c r="F9" s="124"/>
      <c r="G9" s="125">
        <f ca="1">IFERROR(NOW()-F9,"-")</f>
        <v>45938.278398842594</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45938.278398842594</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45938.278398842594</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45938.278398842594</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45938.278398842594</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45938.278398842594</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45938.278398842594</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45938.278398842594</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45938.278398842594</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45938.278398842594</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45938.278398842594</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45938.278398842594</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45938.278398842594</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45938.278398842594</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45938.278398842594</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45938.278398842594</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45938.278398842594</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45938.278398842594</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45938.278398842594</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45938.278398842594</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45938.278398842594</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45938.278398842594</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45938.278398842594</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45938.278398842594</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45938.278398842594</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45938.278398842594</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45938.278398842594</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45938.278398842594</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45938.278398842594</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45938.278398842594</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45938.278398842594</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45938.278398842594</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45938.278398842594</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45938.278398842594</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45938.278398842594</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45938.278398842594</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45938.278398842594</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45938.278398842594</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45938.278398842594</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45938.278398842594</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45938.278398842594</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45938.278398842594</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45938.278398842594</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45938.278398842594</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45938.278398842594</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45938.278398842594</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45938.278398842594</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45938.278398842594</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45938.278398842594</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45938.278398842594</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45938.278398842594</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45938.278398842594</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45938.278398842594</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45938.278398842594</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45938.278398842594</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45938.278398842594</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45938.278398842594</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45938.278398842594</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45938.278398842594</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45938.278398842594</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45938.278398842594</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45938.278398842594</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45938.278398842594</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45938.278398842594</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45938.278398842594</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45938.278398842594</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45938.278398842594</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45938.278398842594</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45938.278398842594</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45938.278398842594</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45938.278398842594</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45938.278398842594</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45938.278398842594</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45938.278398842594</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45938.278398842594</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45938.278398842594</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45938.278398842594</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45938.278398842594</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45938.278398842594</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45938.278398842594</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45938.278398842594</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45938.278398842594</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45938.278398842594</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45938.278398842594</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45938.278398842594</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45938.278398842594</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45938.278398842594</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45938.278398842594</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45938.278398842594</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45938.278398842594</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45938.278398842594</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45938.278398842594</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45938.278398842594</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45938.278398842594</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45938.278398842594</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45938.278398842594</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45938.278398842594</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45938.278398842594</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45938.278398842594</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45938.278398842594</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45938.278398842594</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45938.278398842594</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45938.278398842594</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45938.278398842594</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45938.278398842594</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45938.278398842594</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45938.278398842594</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45938.278398842594</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45938.278398842594</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45938.278398842594</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45938.278398842594</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45938.278398842594</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45938.278398842594</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45938.278398842594</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45938.278398842594</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45938.278398842594</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45938.278398842594</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45938.278398842594</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45938.278398842594</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45938.278398842594</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45938.278398842594</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45938.278398842594</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45938.278398842594</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45938.278398842594</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45938.278398842594</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45938.278398842594</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45938.278398842594</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45938.278398842594</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45938.278398842594</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45938.278398842594</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45938.278398842594</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45938.278398842594</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45938.278398842594</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45938.278398842594</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45938.278398842594</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45938.278398842594</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45938.278398842594</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45938.278398842594</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45938.278398842594</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45938.278398842594</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45938.278398842594</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45938.278398842594</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45938.278398842594</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45938.278398842594</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45938.278398842594</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45938.278398842594</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45938.278398842594</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45938.278398842594</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45938.278398842594</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45938.278398842594</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45938.278398842594</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45938.278398842594</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45938.278398842594</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45938.278398842594</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45938.278398842594</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45938.278398842594</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45938.278398842594</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45938.278398842594</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45938.278398842594</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45938.278398842594</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45938.278398842594</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45938.278398842594</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45938.278398842594</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45938.278398842594</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45938.278398842594</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45938.278398842594</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45938.278398842594</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45938.278398842594</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45938.278398842594</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45938.278398842594</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45938.278398842594</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45938.278398842594</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45938.278398842594</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45938.278398842594</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45938.278398842594</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45938.278398842594</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45938.278398842594</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45938.278398842594</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45938.278398842594</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45938.278398842594</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45938.278398842594</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45938.278398842594</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45938.278398842594</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45938.278398842594</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45938.278398842594</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45938.278398842594</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45938.278398842594</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45938.278398842594</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45938.278398842594</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45938.278398842594</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45938.278398842594</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45938.278398842594</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45938.278398842594</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45938.278398842594</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45938.278398842594</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45938.278398842594</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45938.278398842594</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45938.278398842594</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45938.278398842594</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45938.278398842594</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45938.278398842594</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45938.278398842594</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45938.278398842594</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45938.278398842594</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45938.278398842594</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45938.278398842594</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45938.278398842594</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45938.278398842594</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45938.278398842594</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45938.278398842594</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45938.278398842594</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45938.278398842594</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45938.278398842594</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45938.278398842594</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45938.278398842594</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45938.278398842594</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45938.278398842594</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45938.278398842594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45938.278398842594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45938.278398842594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45938.278398842594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45938.278398842594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45938.278398842594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45938.278398842594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45938.278398842594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45938.278398842594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45938.278398842594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45938.278398842594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45938.278398842594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45938.278398842594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45938.278398842594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45938.278398842594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45938.278398842594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45938.278398842594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45938.278398842594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45938.278398842594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45938.278398842594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45938.278398842594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45938.278398842594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45938.278398842594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45938.278398842594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45938.278398842594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45938.278398842594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45938.278398842594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45938.278398842594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45938.278398842594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45938.278398842594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45938.278398842594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45938.278398842594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45938.278398842594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45938.278398842594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45938.278398842594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45938.278398842594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45938.278398842594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45938.278398842594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45938.278398842594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45938.278398842594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45938.278398842594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45938.278398842594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45938.278398842594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45938.278398842594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45938.278398842594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45938.278398842594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45938.278398842594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45938.278398842594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45938.278398842594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45938.278398842594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45938.278398842594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45938.278398842594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45938.278398842594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45938.278398842594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45938.278398842594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45938.278398842594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45938.278398842594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45938.278398842594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45938.278398842594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45938.278398842594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45938.278398842594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45938.278398842594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45938.278398842594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45938.278398842594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45938.278398842594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45938.278398842594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45938.278398842594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45938.278398842594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45938.278398842594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45938.278398842594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45938.278398842594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45938.278398842594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45938.278398842594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45938.278398842594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45938.278398842594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45938.278398842594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45938.278398842594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45938.278398842594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45938.278398842594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45938.278398842594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45938.278398842594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45938.278398842594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45938.278398842594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45938.278398842594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45938.278398842594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45938.278398842594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45938.278398842594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45938.278398842594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45938.278398842594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45938.278398842594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45938.278398842594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45938.278398842594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45938.278398842594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45938.278398842594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45938.278398842594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45938.278398842594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45938.278398842594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45938.278398842594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45938.278398842594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45938.278398842594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45938.278398842594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45938.278398842594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45938.278398842594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45938.278398842594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45938.278398842594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45938.278398842594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45938.278398842594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45938.278398842594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45938.278398842594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45938.278398842594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45938.278398842594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45938.278398842594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45938.278398842594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45938.278398842594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45938.278398842594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45938.278398842594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45938.278398842594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45938.278398842594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45938.278398842594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45938.278398842594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45938.278398842594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45938.278398842594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45938.278398842594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45938.278398842594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45938.278398842594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45938.278398842594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45938.278398842594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45938.278398842594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45938.278398842594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45938.278398842594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45938.278398842594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45938.278398842594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45938.278398842594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45938.278398842594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45938.278398842594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45938.278398842594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45938.278398842594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45938.278398842594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45938.278398842594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45938.278398842594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45938.278398842594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45938.278398842594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45938.278398842594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45938.278398842594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45938.278398842594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45938.278398842594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45938.278398842594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45938.278398842594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45938.278398842594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45938.278398842594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45938.278398842594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45938.278398842594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45938.278398842594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45938.278398842594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45938.278398842594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45938.278398842594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45938.278398842594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45938.278398842594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45938.278398842594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45938.278398842594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45938.278398842594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45938.278398842594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45938.278398842594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45938.278398842594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45938.278398842594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45938.278398842594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45938.278398842594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45938.278398842594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45938.278398842594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45938.278398842594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45938.278398842594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45938.278398842594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45938.278398842594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45938.278398842594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45938.278398842594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45938.278398842594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45938.278398842594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45938.278398842594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45938.278398842594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45938.278398842594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45938.278398842594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45938.278398842594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45938.278398842594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45938.278398842594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45938.278398842594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45938.278398842594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45938.278398842594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45938.278398842594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45938.278398842594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45938.278398842594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45938.278398842594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45938.278398842594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45938.278398842594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45938.278398842594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45938.278398842594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45938.278398842594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45938.278398842594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45938.278398842594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45938.278398842594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45938.278398842594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45938.278398842594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45938.278398842594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45938.278398842594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45938.278398842594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45938.278398842594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45938.278398842594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45938.278398842594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45938.278398842594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45938.278398842594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45938.278398842594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45938.278398842594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45938.278398842594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45938.278398842594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45938.278398842594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45938.278398842594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45938.278398842594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45938.278398842594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45938.278398842594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45938.278398842594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45938.278398842594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45938.278398842594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45938.278398842594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45938.278398842594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45938.278398842594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45938.278398842594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45938.278398842594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45938.278398842594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45938.278398842594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45938.278398842594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45938.278398842594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45938.278398842594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45938.278398842594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45938.278398842594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45938.278398842594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45938.278398842594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45938.278398842594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45938.278398842594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45938.278398842594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45938.278398842594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45938.278398842594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45938.278398842594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45938.278398842594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45938.278398842594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45938.278398842594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45938.278398842594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45938.278398842594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45938.278398842594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45938.278398842594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45938.278398842594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45938.278398842594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45938.278398842594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45938.278398842594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45938.278398842594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45938.278398842594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45938.278398842594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45938.278398842594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45938.278398842594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45938.278398842594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45938.278398842594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45938.278398842594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45938.278398842594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45938.278398842594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45938.278398842594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45938.278398842594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45938.278398842594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45938.278398842594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45938.278398842594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45938.278398842594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45938.278398842594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45938.278398842594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45938.278398842594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45938.278398842594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45938.278398842594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45938.278398842594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45938.278398842594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45938.278398842594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45938.278398842594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45938.278398842594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45938.278398842594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45938.278398842594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45938.278398842594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45938.278398842594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45938.278398842594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45938.278398842594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45938.278398842594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45938.278398842594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45938.278398842594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45938.278398842594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45938.278398842594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45938.278398842594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45938.278398842594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45938.278398842594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45938.278398842594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45938.278398842594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45938.278398842594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45938.278398842594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45938.278398842594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45938.278398842594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45938.278398842594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45938.278398842594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45938.278398842594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45938.278398842594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45938.278398842594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45938.278398842594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45938.278398842594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45938.278398842594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45938.278398842594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45938.278398842594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45938.278398842594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45938.278398842594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45938.278398842594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45938.278398842594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45938.278398842594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45938.278398842594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45938.278398842594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45938.278398842594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45938.278398842594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45938.278398842594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45938.278398842594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45938.278398842594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45938.278398842594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45938.278398842594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45938.278398842594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45938.278398842594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45938.278398842594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45938.278398842594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45938.278398842594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45938.278398842594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45938.278398842594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45938.278398842594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45938.278398842594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45938.278398842594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45938.278398842594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45938.278398842594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45938.278398842594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45938.278398842594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45938.278398842594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45938.278398842594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45938.278398842594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45938.278398842594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45938.278398842594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45938.278398842594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45938.278398842594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45938.278398842594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45938.278398842594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45938.278398842594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45938.278398842594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45938.278398842594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45938.278398842594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45938.278398842594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45938.278398842594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45938.278398842594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45938.278398842594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45938.278398842594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45938.278398842594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45938.278398842594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45938.278398842594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45938.278398842594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45938.278398842594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45938.278398842594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45938.278398842594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45938.278398842594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45938.278398842594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45938.278398842594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45938.278398842594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45938.278398842594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45938.278398842594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45938.278398842594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45938.278398842594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45938.278398842594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45938.278398842594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45938.278398842594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45938.278398842594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45938.278398842594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45938.278398842594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45938.278398842594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45938.278398842594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45938.278398842594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45938.278398842594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45938.278398842594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45938.278398842594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45938.278398842594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45938.278398842594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45938.278398842594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45938.278398842594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45938.278398842594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45938.278398842594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45938.278398842594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45938.278398842594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45938.278398842594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45938.278398842594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45938.278398842594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45938.278398842594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45938.278398842594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45938.278398842594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45938.278398842594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45938.278398842594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45938.278398842594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45938.278398842594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45938.278398842594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45938.278398842594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45938.278398842594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45938.278398842594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45938.278398842594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45938.278398842594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45938.278398842594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45938.278398842594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45938.278398842594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45938.278398842594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45938.278398842594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45938.278398842594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45938.278398842594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45938.278398842594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45938.278398842594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45938.278398842594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45938.278398842594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45938.278398842594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45938.278398842594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45938.278398842594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45938.278398842594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45938.278398842594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45938.278398842594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45938.278398842594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45938.278398842594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45938.278398842594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45938.278398842594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45938.278398842594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45938.278398842594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45938.278398842594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45938.278398842594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45938.278398842594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45938.278398842594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45938.278398842594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45938.278398842594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45938.278398842594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45938.278398842594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45938.278398842594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45938.278398842594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45938.278398842594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45938.278398842594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45938.278398842594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45938.278398842594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45938.278398842594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45938.278398842594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45938.278398842594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45938.278398842594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45938.278398842594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45938.278398842594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45938.278398842594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45938.278398842594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45938.278398842594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45938.278398842594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45938.278398842594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45938.278398842594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45938.278398842594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45938.278398842594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45938.278398842594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45938.278398842594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45938.278398842594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45938.278398842594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45938.278398842594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45938.278398842594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45938.278398842594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45938.278398842594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45938.278398842594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45938.278398842594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45938.278398842594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45938.278398842594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45938.278398842594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45938.278398842594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45938.278398842594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45938.278398842594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45938.278398842594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45938.278398842594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45938.278398842594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45938.278398842594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45938.278398842594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45938.278398842594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45938.278398842594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45938.278398842594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45938.278398842594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45938.278398842594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45938.278398842594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45938.278398842594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45938.278398842594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45938.278398842594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45938.278398842594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45938.278398842594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45938.278398842594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45938.278398842594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45938.278398842594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45938.278398842594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45938.278398842594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45938.278398842594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45938.278398842594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45938.278398842594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45938.278398842594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45938.278398842594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45938.278398842594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45938.278398842594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45938.278398842594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45938.278398842594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45938.278398842594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45938.278398842594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45938.278398842594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45938.278398842594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45938.278398842594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45938.278398842594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45938.278398842594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45938.278398842594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45938.278398842594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45938.278398842594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45938.278398842594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45938.278398842594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45938.278398842594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45938.278398842594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45938.278398842594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45938.278398842594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45938.278398842594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45938.278398842594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45938.278398842594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45938.278398842594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45938.278398842594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45938.278398842594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45938.278398842594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45938.278398842594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45938.278398842594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45938.278398842594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45938.278398842594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45938.278398842594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45938.278398842594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45938.278398842594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45938.278398842594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45938.278398842594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45938.278398842594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45938.278398842594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45938.278398842594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45938.278398842594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45938.278398842594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45938.278398842594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45938.278398842594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45938.278398842594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45938.278398842594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45938.278398842594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45938.278398842594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45938.278398842594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45938.278398842594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45938.278398842594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45938.278398842594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45938.278398842594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45938.278398842594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45938.278398842594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45938.278398842594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45938.278398842594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45938.278398842594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45938.278398842594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45938.278398842594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45938.278398842594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45938.278398842594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45938.278398842594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45938.278398842594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45938.278398842594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45938.278398842594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45938.278398842594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45938.278398842594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45938.278398842594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45938.278398842594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45938.278398842594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45938.278398842594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45938.278398842594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45938.278398842594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45938.278398842594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45938.278398842594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45938.278398842594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45938.278398842594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45938.278398842594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45938.278398842594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45938.278398842594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45938.278398842594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45938.278398842594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45938.278398842594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45938.278398842594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45938.278398842594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45938.278398842594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45938.278398842594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45938.278398842594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45938.278398842594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45938.278398842594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45938.278398842594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45938.278398842594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45938.278398842594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45938.278398842594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45938.278398842594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45938.278398842594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45938.278398842594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45938.278398842594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45938.278398842594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45938.278398842594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45938.278398842594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45938.278398842594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45938.278398842594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45938.278398842594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45938.278398842594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45938.278398842594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45938.278398842594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45938.278398842594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45938.278398842594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45938.278398842594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45938.278398842594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45938.278398842594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45938.278398842594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45938.278398842594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45938.278398842594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45938.278398842594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45938.278398842594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45938.278398842594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45938.278398842594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45938.278398842594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45938.278398842594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45938.278398842594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45938.278398842594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45938.278398842594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45938.278398842594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45938.278398842594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45938.278398842594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45938.278398842594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45938.278398842594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45938.278398842594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45938.278398842594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45938.278398842594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45938.278398842594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45938.278398842594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45938.278398842594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45938.278398842594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45938.278398842594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45938.278398842594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45938.278398842594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45938.278398842594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45938.278398842594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45938.278398842594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45938.278398842594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45938.278398842594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45938.278398842594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45938.278398842594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45938.278398842594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45938.278398842594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45938.278398842594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45938.278398842594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45938.278398842594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45938.278398842594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45938.278398842594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45938.278398842594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45938.278398842594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45938.278398842594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45938.278398842594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45938.278398842594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45938.278398842594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45938.278398842594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45938.278398842594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45938.278398842594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45938.278398842594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45938.278398842594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45938.278398842594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45938.278398842594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45938.278398842594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45938.278398842594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45938.278398842594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45938.278398842594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45938.278398842594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45938.278398842594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45938.278398842594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45938.278398842594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45938.278398842594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45938.278398842594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45938.278398842594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45938.278398842594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45938.278398842594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45938.278398842594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45938.278398842594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45938.278398842594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45938.278398842594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45938.278398842594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45938.278398842594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45938.278398842594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45938.278398842594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45938.278398842594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45938.278398842594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45938.278398842594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45938.278398842594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45938.278398842594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45938.278398842594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45938.278398842594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45938.278398842594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45938.278398842594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45938.278398842594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45938.278398842594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45938.278398842594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45938.278398842594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45938.278398842594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45938.278398842594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45938.278398842594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45938.278398842594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45938.278398842594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45938.278398842594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45938.278398842594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45938.278398842594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45938.278398842594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45938.278398842594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45938.278398842594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45938.278398842594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45938.278398842594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45938.278398842594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45938.278398842594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45938.278398842594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45938.278398842594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45938.278398842594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45938.278398842594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45938.278398842594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45938.278398842594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45938.278398842594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45938.278398842594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45938.278398842594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45938.278398842594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45938.278398842594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45938.278398842594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45938.278398842594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45938.278398842594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45938.278398842594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45938.278398842594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45938.278398842594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45938.278398842594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45938.278398842594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45938.278398842594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45938.278398842594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45938.278398842594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45938.278398842594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45938.278398842594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45938.278398842594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45938.278398842594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45938.278398842594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45938.278398842594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45938.278398842594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45938.278398842594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45938.278398842594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45938.278398842594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45938.278398842594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45938.278398842594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45938.278398842594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45938.278398842594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45938.278398842594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45938.278398842594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45938.278398842594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45938.278398842594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45938.278398842594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45938.278398842594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45938.278398842594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45938.278398842594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45938.278398842594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45938.278398842594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45938.278398842594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45938.278398842594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45938.278398842594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45938.278398842594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45938.278398842594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45938.278398842594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45938.278398842594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45938.278398842594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45938.278398842594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45938.278398842594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45938.278398842594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45938.278398842594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45938.278398842594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45938.278398842594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45938.278398842594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45938.278398842594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45938.278398842594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45938.278398842594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45938.278398842594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45938.278398842594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45938.278398842594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45938.278398842594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45938.278398842594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45938.278398842594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45938.278398842594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45938.278398842594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45938.278398842594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45938.278398842594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45938.278398842594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45938.278398842594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45938.278398842594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45938.278398842594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45938.278398842594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45938.278398842594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45938.278398842594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45938.278398842594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45938.278398842594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45938.278398842594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45938.278398842594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45938.278398842594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45938.278398842594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45938.278398842594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45938.278398842594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45938.278398842594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45938.278398842594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45938.278398842594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45938.278398842594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45938.278398842594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45938.278398842594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45938.278398842594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45938.278398842594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45938.278398842594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45938.278398842594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45938.278398842594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45938.278398842594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45938.278398842594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45938.278398842594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45938.278398842594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45938.278398842594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45938.278398842594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45938.278398842594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45938.278398842594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45938.278398842594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45938.278398842594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45938.278398842594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45938.278398842594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45938.278398842594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45938.278398842594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45938.278398842594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45938.278398842594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45938.278398842594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45938.278398842594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45938.278398842594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45938.278398842594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45938.278398842594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45938.278398842594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45938.278398842594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45938.278398842594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45938.278398842594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45938.278398842594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45938.278398842594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45938.278398842594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45938.278398842594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45938.278398842594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45938.278398842594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45938.278398842594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45938.278398842594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45938.278398842594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45938.278398842594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45938.278398842594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45938.278398842594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45938.278398842594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45938.278398842594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45938.278398842594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45938.278398842594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45938.278398842594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45938.278398842594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45938.278398842594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45938.278398842594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45938.278398842594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45938.278398842594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45938.278398842594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45938.278398842594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45938.278398842594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45938.278398842594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45938.278398842594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45938.278398842594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45938.278398842594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45938.278398842594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45938.278398842594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45938.278398842594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45938.278398842594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45938.278398842594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45938.278398842594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45938.278398842594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45938.278398842594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45938.278398842594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45938.278398842594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45938.278398842594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45938.278398842594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45938.278398842594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45938.278398842594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45938.278398842594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45938.278398842594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45938.278398842594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45938.278398842594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45938.278398842594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45938.278398842594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45938.278398842594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45938.278398842594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45938.278398842594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45938.278398842594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45938.278398842594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45938.278398842594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45938.278398842594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45938.278398842594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45938.278398842594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45938.278398842594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45938.278398842594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45938.278398842594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45938.278398842594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45938.278398842594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45938.278398842594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45938.278398842594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45938.278398842594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45938.278398842594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45938.278398842594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45938.278398842594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45938.278398842594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45938.278398842594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45938.278398842594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45938.278398842594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45938.278398842594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45938.278398842594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45938.278398842594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45938.278398842594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45938.278398842594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45938.278398842594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45938.278398842594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45938.278398842594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45938.278398842594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45938.278398842594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45938.278398842594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45938.278398842594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45938.278398842594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45938.278398842594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45938.278398842594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45938.278398842594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45938.278398842594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45938.278398842594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45938.278398842594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45938.278398842594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45938.278398842594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45938.278398842594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45938.278398842594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45938.278398842594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45938.278398842594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45938.278398842594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45938.278398842594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45938.278398842594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45938.278398842594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45938.278398842594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45938.278398842594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45938.278398842594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45938.278398842594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45938.278398842594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45938.278398842594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45938.278398842594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45938.278398842594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45938.278398842594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45938.278398842594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45938.278398842594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45938.278398842594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45938.278398842594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45938.278398842594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45938.278398842594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45938.278398842594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45938.278398842594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45938.278398842594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45938.278398842594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45938.278398842594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45938.278398842594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45938.278398842594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45938.278398842594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45938.278398842594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45938.278398842594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45938.278398842594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45938.278398842594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45938.278398842594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45938.278398842594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45938.278398842594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45938.278398842594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45938.278398842594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45938.278398842594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45938.278398842594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45938.278398842594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45938.278398842594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45938.278398842594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45938.278398842594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45938.278398842594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45938.278398842594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45938.278398842594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45938.278398842594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45938.278398842594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45938.278398842594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45938.278398842594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45938.278398842594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45938.278398842594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45938.278398842594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45938.278398842594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45938.278398842594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45938.278398842594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45938.278398842594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45938.278398842594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45938.278398842594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45938.278398842594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45938.278398842594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45938.278398842594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45938.278398842594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45938.278398842594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45938.278398842594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45938.278398842594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45938.278398842594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45938.278398842594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45938.278398842594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45938.278398842594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45938.278398842594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45938.278398842594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45938.278398842594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45938.278398842594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45938.278398842594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45938.278398842594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45938.278398842594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45938.278398842594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45938.278398842594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45938.278398842594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45938.278398842594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45938.278398842594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45938.278398842594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45938.278398842594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45938.278398842594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45938.278398842594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45938.278398842594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45938.278398842594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45938.278398842594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45938.278398842594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45938.278398842594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45938.278398842594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45938.278398842594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45938.278398842594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45938.278398842594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45938.278398842594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45938.278398842594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45938.278398842594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45938.278398842594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45938.278398842594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45938.278398842594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45938.278398842594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45938.278398842594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45938.278398842594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45938.278398842594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45938.278398842594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45938.278398842594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45938.278398842594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45938.278398842594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45938.278398842594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45938.278398842594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45938.278398842594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45938.278398842594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45938.278398842594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45938.278398842594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45938.278398842594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45938.278398842594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45938.278398842594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45938.278398842594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45938.278398842594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45938.278398842594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45938.278398842594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45938.278398842594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45938.278398842594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45938.278398842594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45938.278398842594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45938.278398842594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45938.278398842594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45938.278398842594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45938.278398842594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45938.278398842594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45938.278398842594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45938.278398842594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45938.278398842594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45938.278398842594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45938.278398842594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45938.278398842594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45938.278398842594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45938.278398842594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45938.278398842594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45938.278398842594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45938.278398842594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45938.278398842594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45938.278398842594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45938.278398842594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45938.278398842594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45938.278398842594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45938.278398842594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45938.278398842594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45938.278398842594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45938.278398842594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45938.278398842594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45938.278398842594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45938.278398842594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45938.278398842594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45938.278398842594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45938.278398842594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45938.278398842594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45938.278398842594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45938.278398842594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45938.278398842594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45938.278398842594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45938.278398842594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45938.278398842594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45938.278398842594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45938.278398842594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45938.278398842594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45938.278398842594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45938.278398842594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45938.278398842594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45938.278398842594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45938.278398842594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45938.278398842594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45938.278398842594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45938.278398842594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45938.278398842594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45938.278398842594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45938.278398842594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45938.278398842594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45938.278398842594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45938.278398842594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45938.278398842594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45938.278398842594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45938.278398842594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45938.278398842594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45938.278398842594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45938.278398842594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45938.278398842594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45938.278398842594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45938.278398842594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45938.278398842594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45938.278398842594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45938.278398842594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45938.278398842594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45938.278398842594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45938.278398842594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45938.278398842594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45938.278398842594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45938.278398842594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45938.278398842594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45938.278398842594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45938.278398842594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45938.278398842594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45938.278398842594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45938.278398842594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45938.278398842594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45938.278398842594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45938.278398842594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45938.278398842594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45938.278398842594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45938.278398842594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45938.278398842594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45938.278398842594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45938.278398842594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45938.278398842594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45938.278398842594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45938.278398842594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45938.278398842594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45938.278398842594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45938.278398842594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45938.278398842594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45938.278398842594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45938.278398842594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45938.278398842594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45938.278398842594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45938.278398842594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45938.278398842594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45938.278398842594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45938.278398842594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45938.278398842594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45938.278398842594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45938.278398842594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45938.278398842594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45938.278398842594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45938.278398842594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45938.278398842594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45938.278398842594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45938.278398842594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45938.278398842594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45938.278398842594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45938.278398842594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45938.278398842594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45938.278398842594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45938.278398842594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45938.278398842594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45938.278398842594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45938.278398842594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45938.278398842594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45938.278398842594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45938.278398842594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45938.278398842594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45938.278398842594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45938.278398842594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45938.278398842594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45938.278398842594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45938.278398842594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45938.278398842594</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45938.278398842594</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45938.278398842594</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45938.278398842594</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45938.278398842594</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45938.278398842594</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45938.278398842594</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2"/>
  <sheetViews>
    <sheetView workbookViewId="0">
      <selection activeCell="J8" sqref="J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234.79768124999828</v>
      </c>
      <c r="H2" s="105">
        <v>45703.474768518521</v>
      </c>
      <c r="I2" s="102" t="str">
        <f>IFERROR(VLOOKUP(D2,DB!A:F,6,0),"")</f>
        <v>SCECO</v>
      </c>
      <c r="J2" s="102" t="str">
        <f>IFERROR(VLOOKUP(D2,DB!A:G,7,0),"")</f>
        <v>Dead</v>
      </c>
      <c r="K2" s="107" t="s">
        <v>39053</v>
      </c>
      <c r="L2" s="99" t="str">
        <f>IFERROR(VLOOKUP(D2,DB!A:I,9,0),"")</f>
        <v>Latis</v>
      </c>
    </row>
    <row r="3" spans="1:16" ht="15" customHeight="1">
      <c r="A3" s="132" t="s">
        <v>39054</v>
      </c>
      <c r="B3" s="132" t="str">
        <f>IFERROR(VLOOKUP(D3,DB!A:K,11,0),"")</f>
        <v>R4</v>
      </c>
      <c r="C3" s="133">
        <v>1</v>
      </c>
      <c r="D3" s="134" t="s">
        <v>36087</v>
      </c>
      <c r="E3" s="135" t="s">
        <v>38964</v>
      </c>
      <c r="F3" s="136">
        <v>45937.678425925929</v>
      </c>
      <c r="G3" s="137">
        <f ca="1">IFERROR(NOW()-F3,"")</f>
        <v>0.59997291666513775</v>
      </c>
      <c r="H3" s="136">
        <v>45937.456493055557</v>
      </c>
      <c r="I3" s="132" t="str">
        <f>IFERROR(VLOOKUP(D3,DB!A:F,6,0),"")</f>
        <v>Generator-SG</v>
      </c>
      <c r="J3" s="132" t="str">
        <f>IFERROR(VLOOKUP(D3,DB!A:G,7,0),"")</f>
        <v>Dead</v>
      </c>
      <c r="K3" s="139" t="s">
        <v>39055</v>
      </c>
      <c r="L3" s="134" t="str">
        <f>IFERROR(VLOOKUP(D3,DB!A:I,9,0),"")</f>
        <v>Latis</v>
      </c>
    </row>
    <row r="4" spans="1:16" ht="15" customHeight="1">
      <c r="A4" s="132" t="s">
        <v>39056</v>
      </c>
      <c r="B4" s="132" t="str">
        <f>IFERROR(VLOOKUP(D4,DB!A:K,11,0),"")</f>
        <v>R4</v>
      </c>
      <c r="C4" s="133">
        <v>1</v>
      </c>
      <c r="D4" s="134" t="s">
        <v>36833</v>
      </c>
      <c r="E4" s="135" t="s">
        <v>38964</v>
      </c>
      <c r="F4" s="136">
        <v>45937.895601851851</v>
      </c>
      <c r="G4" s="137">
        <f ca="1">IFERROR(NOW()-F4,"")</f>
        <v>0.38279699074337259</v>
      </c>
      <c r="H4" s="136">
        <v>45937.884652777779</v>
      </c>
      <c r="I4" s="132" t="str">
        <f>IFERROR(VLOOKUP(D4,DB!A:F,6,0),"")</f>
        <v>Generator-SG</v>
      </c>
      <c r="J4" s="132" t="str">
        <f>IFERROR(VLOOKUP(D4,DB!A:G,7,0),"")</f>
        <v>Weak</v>
      </c>
      <c r="K4" s="139" t="s">
        <v>39057</v>
      </c>
      <c r="L4" s="134" t="str">
        <f>IFERROR(VLOOKUP(D4,DB!A:I,9,0),"")</f>
        <v>Latis</v>
      </c>
    </row>
    <row r="5" spans="1:16" ht="15" customHeight="1">
      <c r="A5" s="132" t="s">
        <v>39058</v>
      </c>
      <c r="B5" s="132" t="str">
        <f>IFERROR(VLOOKUP(D5,DB!A:K,11,0),"")</f>
        <v>R4</v>
      </c>
      <c r="C5" s="133">
        <v>1</v>
      </c>
      <c r="D5" s="134" t="s">
        <v>27578</v>
      </c>
      <c r="E5" s="135" t="s">
        <v>38964</v>
      </c>
      <c r="F5" s="136"/>
      <c r="G5" s="137">
        <f ca="1">IFERROR(NOW()-F5,"")</f>
        <v>45938.278398842594</v>
      </c>
      <c r="H5" s="136">
        <v>45937.997557870367</v>
      </c>
      <c r="I5" s="132" t="str">
        <f>IFERROR(VLOOKUP(D5,DB!A:F,6,0),"")</f>
        <v>SCECO</v>
      </c>
      <c r="J5" s="132" t="str">
        <f>IFERROR(VLOOKUP(D5,DB!A:G,7,0),"")</f>
        <v>Dead</v>
      </c>
      <c r="K5" s="139" t="s">
        <v>39059</v>
      </c>
      <c r="L5" s="134" t="str">
        <f>IFERROR(VLOOKUP(D5,DB!A:I,9,0),"")</f>
        <v>Latis</v>
      </c>
    </row>
    <row r="6" spans="1:16" ht="15" customHeight="1">
      <c r="A6" s="132" t="s">
        <v>39060</v>
      </c>
      <c r="B6" s="132" t="str">
        <f>IFERROR(VLOOKUP(D6,DB!A:K,11,0),"")</f>
        <v>R4</v>
      </c>
      <c r="C6" s="133">
        <v>1</v>
      </c>
      <c r="D6" s="134" t="s">
        <v>35912</v>
      </c>
      <c r="E6" s="135" t="s">
        <v>38964</v>
      </c>
      <c r="F6" s="136">
        <v>45938.137499999997</v>
      </c>
      <c r="G6" s="137">
        <f ca="1">IFERROR(NOW()-F6,"")</f>
        <v>0.14089884259738028</v>
      </c>
      <c r="H6" s="136">
        <v>45938.131550925929</v>
      </c>
      <c r="I6" s="132" t="str">
        <f>IFERROR(VLOOKUP(D6,DB!A:F,6,0),"")</f>
        <v>Generator-SG</v>
      </c>
      <c r="J6" s="132" t="str">
        <f>IFERROR(VLOOKUP(D6,DB!A:G,7,0),"")</f>
        <v>Dead</v>
      </c>
      <c r="K6" s="139" t="s">
        <v>39057</v>
      </c>
      <c r="L6" s="134" t="str">
        <f>IFERROR(VLOOKUP(D6,DB!A:I,9,0),"")</f>
        <v>Latis</v>
      </c>
    </row>
    <row r="7" spans="1:16" ht="15" customHeight="1">
      <c r="A7" s="132" t="s">
        <v>39061</v>
      </c>
      <c r="B7" s="132" t="str">
        <f>IFERROR(VLOOKUP(D7,DB!A:K,11,0),"")</f>
        <v>R4</v>
      </c>
      <c r="C7" s="133">
        <v>1</v>
      </c>
      <c r="D7" s="99" t="s">
        <v>34634</v>
      </c>
      <c r="E7" s="135" t="s">
        <v>38964</v>
      </c>
      <c r="F7" s="136">
        <v>45938.269618055558</v>
      </c>
      <c r="G7" s="137">
        <f ca="1">IFERROR(NOW()-F7,"")</f>
        <v>8.7807870368123986E-3</v>
      </c>
      <c r="H7" s="136">
        <v>45938.26390046296</v>
      </c>
      <c r="I7" s="132" t="str">
        <f>IFERROR(VLOOKUP(D7,DB!A:F,6,0),"")</f>
        <v>SCECO</v>
      </c>
      <c r="J7" s="132" t="str">
        <f>IFERROR(VLOOKUP(D7,DB!A:G,7,0),"")</f>
        <v>No BB Shifted</v>
      </c>
      <c r="K7" s="139" t="s">
        <v>39062</v>
      </c>
      <c r="L7" s="134" t="str">
        <f>IFERROR(VLOOKUP(D7,DB!A:I,9,0),"")</f>
        <v>Latis</v>
      </c>
    </row>
    <row r="8" spans="1:16" ht="15" customHeight="1">
      <c r="A8" s="132"/>
      <c r="B8" s="132" t="str">
        <f>IFERROR(VLOOKUP(D8,DB!A:K,11,0),"")</f>
        <v/>
      </c>
      <c r="C8" s="133"/>
      <c r="D8" s="134"/>
      <c r="E8" s="135"/>
      <c r="F8" s="136"/>
      <c r="G8" s="137">
        <f ca="1">IFERROR(NOW()-F8,"")</f>
        <v>45938.278398842594</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45938.278398842594</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45938.278398842594</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45938.278398842594</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45938.278398842594</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45938.278398842594</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45938.278398842594</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45938.278398842594</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45938.278398842594</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45938.278398842594</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45938.278398842594</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45938.278398842594</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8">
        <f ca="1">IFERROR(NOW()-F20,"")</f>
        <v>45938.278398842594</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45938.278398842594</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45938.278398842594</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45938.278398842594</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45938.278398842594</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45938.278398842594</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45938.278398842594</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45938.278398842594</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45938.278398842594</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45938.278398842594</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45938.278398842594</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45938.278398842594</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45938.278398842594</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45938.278398842594</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45938.278398842594</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45938.278398842594</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45938.278398842594</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45938.278398842594</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45938.278398842594</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45938.278398842594</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45938.278398842594</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45938.278398842594</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45938.278398842594</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45938.278398842594</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45938.278398842594</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45938.278398842594</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45938.278398842594</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45938.278398842594</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45938.278398842594</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45938.278398842594</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45938.278398842594</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45938.278398842594</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45938.278398842594</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45938.278398842594</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45938.278398842594</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45938.278398842594</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45938.278398842594</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45938.278398842594</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45938.278398842594</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45938.278398842594</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45938.278398842594</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45938.278398842594</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45938.278398842594</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45938.278398842594</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45938.278398842594</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45938.278398842594</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45938.278398842594</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45938.278398842594</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45938.278398842594</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45938.278398842594</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45938.278398842594</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45938.278398842594</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45938.278398842594</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45938.278398842594</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45938.278398842594</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45938.278398842594</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45938.278398842594</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45938.278398842594</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45938.278398842594</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45938.278398842594</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45938.278398842594</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45938.278398842594</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45938.278398842594</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45938.278398842594</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45938.278398842594</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45938.278398842594</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45938.278398842594</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45938.278398842594</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45938.278398842594</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45938.278398842594</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45938.278398842594</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45938.278398842594</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45938.278398842594</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45938.278398842594</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45938.278398842594</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45938.278398842594</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45938.278398842594</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45938.278398842594</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45938.278398842594</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45938.278398842594</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45938.278398842594</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45938.278398842594</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45938.278398842594</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45938.278398842594</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45938.278398842594</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45938.278398842594</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45938.278398842594</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45938.278398842594</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45938.278398842594</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45938.278398842594</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45938.278398842594</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45938.278398842594</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45938.278398842594</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45938.278398842594</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45938.278398842594</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45938.278398842594</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45938.278398842594</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45938.278398842594</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45938.278398842594</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45938.278398842594</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45938.278398842594</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45938.278398842594</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45938.278398842594</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45938.278398842594</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45938.278398842594</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45938.278398842594</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45938.278398842594</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45938.278398842594</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45938.278398842594</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45938.278398842594</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45938.278398842594</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45938.278398842594</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45938.278398842594</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45938.278398842594</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45938.278398842594</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45938.278398842594</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45938.278398842594</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45938.278398842594</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45938.278398842594</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45938.278398842594</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45938.278398842594</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45938.278398842594</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45938.278398842594</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45938.278398842594</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45938.278398842594</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45938.278398842594</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45938.278398842594</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45938.278398842594</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45938.278398842594</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45938.278398842594</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45938.278398842594</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45938.278398842594</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45938.278398842594</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45938.278398842594</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45938.278398842594</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45938.278398842594</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45938.278398842594</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45938.278398842594</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45938.278398842594</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45938.278398842594</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45938.278398842594</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45938.278398842594</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45938.278398842594</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45938.278398842594</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45938.278398842594</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45938.278398842594</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45938.278398842594</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45938.278398842594</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45938.278398842594</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45938.278398842594</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45938.278398842594</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45938.278398842594</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45938.278398842594</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45938.278398842594</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45938.278398842594</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45938.278398842594</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45938.278398842594</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45938.278398842594</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45938.278398842594</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45938.278398842594</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45938.278398842594</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45938.278398842594</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45938.278398842594</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45938.278398842594</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45938.278398842594</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45938.278398842594</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45938.278398842594</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45938.278398842594</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45938.278398842594</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45938.278398842594</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45938.278398842594</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45938.278398842594</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45938.278398842594</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45938.278398842594</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45938.278398842594</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45938.278398842594</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45938.278398842594</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45938.278398842594</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45938.278398842594</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45938.278398842594</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45938.278398842594</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45938.278398842594</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45938.278398842594</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45938.278398842594</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45938.278398842594</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45938.278398842594</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45938.278398842594</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45938.278398842594</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45938.278398842594</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45938.278398842594</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45938.278398842594</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45938.278398842594</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45938.278398842594</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45938.278398842594</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45938.278398842594</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45938.278398842594</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45938.278398842594</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45938.278398842594</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45938.278398842594</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45938.278398842594</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45938.278398842594</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45938.278398842594</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45938.278398842594</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45938.278398842594</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45938.278398842594</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45938.278398842594</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45938.278398842594</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45938.278398842594</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45938.278398842594</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45938.278398842594</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45938.278398842594</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45938.278398842594</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45938.278398842594</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45938.278398842594</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45938.278398842594</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45938.278398842594</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45938.278398842594</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45938.278398842594</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45938.278398842594</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45938.278398842594</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45938.278398842594</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45938.278398842594</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45938.278398842594</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45938.278398842594</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45938.278398842594</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45938.278398842594</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45938.278398842594</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45938.278398842594</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45938.278398842594</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45938.278398842594</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45938.278398842594</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45938.278398842594</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45938.278398842594</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45938.278398842594</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45938.278398842594</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45938.278398842594</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45938.278398842594</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45938.278398842594</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45938.278398842594</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45938.278398842594</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45938.278398842594</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45938.278398842594</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45938.278398842594</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45938.278398842594</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45938.278398842594</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45938.278398842594</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45938.278398842594</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45938.278398842594</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45938.278398842594</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45938.278398842594</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45938.278398842594</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45938.278398842594</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45938.278398842594</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45938.278398842594</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45938.278398842594</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45938.278398842594</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45938.278398842594</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45938.278398842594</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45938.278398842594</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45938.278398842594</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45938.278398842594</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45938.278398842594</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45938.278398842594</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45938.278398842594</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45938.278398842594</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45938.278398842594</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45938.278398842594</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45938.278398842594</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45938.278398842594</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45938.278398842594</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45938.278398842594</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45938.278398842594</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45938.278398842594</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45938.278398842594</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45938.278398842594</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45938.278398842594</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45938.278398842594</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45938.278398842594</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45938.278398842594</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45938.278398842594</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45938.278398842594</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45938.278398842594</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45938.278398842594</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45938.278398842594</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45938.278398842594</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45938.278398842594</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45938.278398842594</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45938.278398842594</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45938.278398842594</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45938.278398842594</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45938.278398842594</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45938.278398842594</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45938.278398842594</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45938.278398842594</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45938.278398842594</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45938.278398842594</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45938.278398842594</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45938.278398842594</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45938.278398842594</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45938.278398842594</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45938.278398842594</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45938.278398842594</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45938.278398842594</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45938.278398842594</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45938.278398842594</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45938.278398842594</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45938.278398842594</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45938.278398842594</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45938.278398842594</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45938.278398842594</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45938.278398842594</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45938.278398842594</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45938.278398842594</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45938.278398842594</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45938.278398842594</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45938.278398842594</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45938.278398842594</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45938.278398842594</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45938.278398842594</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45938.278398842594</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45938.278398842594</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45938.278398842594</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45938.278398842594</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45938.278398842594</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45938.278398842594</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45938.278398842594</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45938.278398842594</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45938.278398842594</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45938.278398842594</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45938.278398842594</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45938.278398842594</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45938.278398842594</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45938.278398842594</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45938.278398842594</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45938.278398842594</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45938.278398842594</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45938.278398842594</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45938.278398842594</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45938.278398842594</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45938.278398842594</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45938.278398842594</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45938.278398842594</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45938.278398842594</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45938.278398842594</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45938.278398842594</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45938.278398842594</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45938.278398842594</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45938.278398842594</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45938.278398842594</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45938.278398842594</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45938.278398842594</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45938.278398842594</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45938.278398842594</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45938.278398842594</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45938.278398842594</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45938.278398842594</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45938.278398842594</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45938.278398842594</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45938.278398842594</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45938.278398842594</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45938.278398842594</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45938.278398842594</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45938.278398842594</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45938.278398842594</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45938.278398842594</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45938.278398842594</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45938.278398842594</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45938.278398842594</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45938.278398842594</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45938.278398842594</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45938.278398842594</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45938.278398842594</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45938.278398842594</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45938.278398842594</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45938.278398842594</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45938.278398842594</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45938.278398842594</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45938.278398842594</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45938.278398842594</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45938.278398842594</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45938.278398842594</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45938.278398842594</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45938.278398842594</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45938.278398842594</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45938.278398842594</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45938.278398842594</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45938.278398842594</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45938.278398842594</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45938.278398842594</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45938.278398842594</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45938.278398842594</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45938.278398842594</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45938.278398842594</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45938.278398842594</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45938.278398842594</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45938.278398842594</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45938.278398842594</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45938.278398842594</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45938.278398842594</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45938.278398842594</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45938.278398842594</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45938.278398842594</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45938.278398842594</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45938.278398842594</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45938.278398842594</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45938.278398842594</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45938.278398842594</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45938.278398842594</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45938.278398842594</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45938.278398842594</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45938.278398842594</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45938.278398842594</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45938.278398842594</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45938.278398842594</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45938.278398842594</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45938.278398842594</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45938.278398842594</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45938.278398842594</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45938.278398842594</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45938.278398842594</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45938.278398842594</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45938.278398842594</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45938.278398842594</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45938.278398842594</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45938.278398842594</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45938.278398842594</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45938.278398842594</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45938.278398842594</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45938.278398842594</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45938.278398842594</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45938.278398842594</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45938.278398842594</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45938.278398842594</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45938.278398842594</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45938.278398842594</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45938.278398842594</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45938.278398842594</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45938.278398842594</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45938.278398842594</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45938.278398842594</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45938.278398842594</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45938.278398842594</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45938.278398842594</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45938.278398842594</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45938.278398842594</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45938.278398842594</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45938.278398842594</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45938.278398842594</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45938.278398842594</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45938.278398842594</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45938.278398842594</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45938.278398842594</v>
      </c>
      <c r="H471" s="136"/>
      <c r="I471" s="132" t="str">
        <f>IFERROR(VLOOKUP(D471,DB!A:F,6,0),"")</f>
        <v/>
      </c>
      <c r="J471" s="132" t="str">
        <f>IFERROR(VLOOKUP(D471,DB!A:G,7,0),"")</f>
        <v/>
      </c>
      <c r="K471" s="139"/>
      <c r="L471" s="134" t="str">
        <f>IFERROR(VLOOKUP(D471,DB!A:I,9,0),"")</f>
        <v/>
      </c>
    </row>
    <row r="472" spans="1:12" ht="15" customHeight="1">
      <c r="A472" s="140"/>
      <c r="B472" s="140" t="str">
        <f>IFERROR(VLOOKUP(D472,DB!A:K,11,0),"")</f>
        <v/>
      </c>
      <c r="C472" s="141"/>
      <c r="D472" s="142"/>
      <c r="E472" s="143"/>
      <c r="F472" s="144"/>
      <c r="G472" s="145">
        <f ca="1">IFERROR(NOW()-F472,"")</f>
        <v>45938.278398842594</v>
      </c>
      <c r="H472" s="144"/>
      <c r="I472" s="140" t="str">
        <f>IFERROR(VLOOKUP(D472,DB!A:F,6,0),"")</f>
        <v/>
      </c>
      <c r="J472" s="140" t="str">
        <f>IFERROR(VLOOKUP(D472,DB!A:G,7,0),"")</f>
        <v/>
      </c>
      <c r="K472" s="146"/>
      <c r="L472" s="142" t="str">
        <f>IFERROR(VLOOKUP(D472,DB!A:I,9,0),"")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A7" sqref="A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37" t="s">
        <v>36000</v>
      </c>
      <c r="E2" s="37" t="s">
        <v>38964</v>
      </c>
      <c r="F2" s="38">
        <v>45891.832060185188</v>
      </c>
      <c r="G2" s="39">
        <f t="shared" ref="G2" ca="1" si="0">IFERROR(NOW()-F2,"-")</f>
        <v>46.446338657406159</v>
      </c>
      <c r="H2" s="38">
        <v>45891.790393518517</v>
      </c>
      <c r="I2" s="37" t="str">
        <f>IFERROR(VLOOKUP(D2,DB!A:F,6,0),"")</f>
        <v>Generator-SG</v>
      </c>
      <c r="J2" s="37" t="str">
        <f>IFERROR(VLOOKUP(D2,DB!A:G,7,0),"")</f>
        <v>Vandalized</v>
      </c>
      <c r="K2" s="37" t="s">
        <v>39064</v>
      </c>
      <c r="L2" s="37" t="str">
        <f>IFERROR(VLOOKUP(D2,DB!A:I,9,0),"")</f>
        <v>Latis</v>
      </c>
      <c r="M2" s="128"/>
    </row>
    <row r="3" spans="1:13" ht="30.75">
      <c r="A3" s="37" t="s">
        <v>39065</v>
      </c>
      <c r="B3" s="37" t="str">
        <f>IFERROR(VLOOKUP(D3,DB!A:K,11,0),"")</f>
        <v>R5</v>
      </c>
      <c r="C3" s="37">
        <v>1</v>
      </c>
      <c r="D3" s="37" t="s">
        <v>31295</v>
      </c>
      <c r="E3" s="37" t="s">
        <v>39043</v>
      </c>
      <c r="F3" s="38">
        <v>45926.188877314817</v>
      </c>
      <c r="G3" s="39">
        <f ca="1">IFERROR(NOW()-F3,"-")</f>
        <v>12.089521527777833</v>
      </c>
      <c r="H3" s="38">
        <v>45926.158159722225</v>
      </c>
      <c r="I3" s="37" t="str">
        <f>IFERROR(VLOOKUP(D3,DB!A:F,6,0),"")</f>
        <v>SCECO</v>
      </c>
      <c r="J3" s="37" t="str">
        <f>IFERROR(VLOOKUP(D3,DB!A:G,7,0),"")</f>
        <v>Good</v>
      </c>
      <c r="K3" s="37" t="s">
        <v>39066</v>
      </c>
      <c r="L3" s="37" t="str">
        <f>IFERROR(VLOOKUP(D3,DB!A:I,9,0),"")</f>
        <v>Latis</v>
      </c>
      <c r="M3" s="128"/>
    </row>
    <row r="4" spans="1:13" ht="30.75">
      <c r="A4" s="37" t="s">
        <v>39067</v>
      </c>
      <c r="B4" s="37" t="str">
        <f>IFERROR(VLOOKUP(D4,DB!A:K,11,0),"")</f>
        <v>R5</v>
      </c>
      <c r="C4" s="37">
        <v>1</v>
      </c>
      <c r="D4" s="37" t="s">
        <v>31519</v>
      </c>
      <c r="E4" s="37" t="s">
        <v>39043</v>
      </c>
      <c r="F4" s="38">
        <v>45937.848715277774</v>
      </c>
      <c r="G4" s="39">
        <f ca="1">IFERROR(NOW()-F4,"-")</f>
        <v>0.42968356482015224</v>
      </c>
      <c r="H4" s="38">
        <v>45937.57917824074</v>
      </c>
      <c r="I4" s="37" t="str">
        <f>IFERROR(VLOOKUP(D4,DB!A:F,6,0),"")</f>
        <v>SCECO</v>
      </c>
      <c r="J4" s="37" t="str">
        <f>IFERROR(VLOOKUP(D4,DB!A:G,7,0),"")</f>
        <v>No BB Design</v>
      </c>
      <c r="K4" s="37" t="s">
        <v>39068</v>
      </c>
      <c r="L4" s="37" t="str">
        <f>IFERROR(VLOOKUP(D4,DB!A:I,9,0),"")</f>
        <v>Latis</v>
      </c>
      <c r="M4" s="128"/>
    </row>
    <row r="5" spans="1:13" ht="15">
      <c r="A5" s="37" t="s">
        <v>39069</v>
      </c>
      <c r="B5" s="37" t="str">
        <f>IFERROR(VLOOKUP(D5,DB!A:K,11,0),"")</f>
        <v>R5</v>
      </c>
      <c r="C5" s="37">
        <v>6</v>
      </c>
      <c r="D5" s="37" t="s">
        <v>37358</v>
      </c>
      <c r="E5" s="37" t="s">
        <v>38964</v>
      </c>
      <c r="F5" s="38">
        <v>45937.987083333333</v>
      </c>
      <c r="G5" s="39">
        <f ca="1">IFERROR(NOW()-F5,"-")</f>
        <v>0.29131550926103955</v>
      </c>
      <c r="H5" s="38">
        <v>45937.842569444445</v>
      </c>
      <c r="I5" s="37" t="str">
        <f>IFERROR(VLOOKUP(D5,DB!A:F,6,0),"")</f>
        <v>Generator-DG</v>
      </c>
      <c r="J5" s="37" t="str">
        <f>IFERROR(VLOOKUP(D5,DB!A:G,7,0),"")</f>
        <v>Good</v>
      </c>
      <c r="K5" s="37" t="s">
        <v>39070</v>
      </c>
      <c r="L5" s="37" t="str">
        <f>IFERROR(VLOOKUP(D5,DB!A:I,9,0),"")</f>
        <v>Latis</v>
      </c>
      <c r="M5" s="128"/>
    </row>
    <row r="6" spans="1:13" ht="30.75">
      <c r="A6" s="37" t="s">
        <v>39071</v>
      </c>
      <c r="B6" s="37" t="str">
        <f>IFERROR(VLOOKUP(D6,DB!A:K,11,0),"")</f>
        <v>R5</v>
      </c>
      <c r="C6" s="37">
        <v>1</v>
      </c>
      <c r="D6" s="37" t="s">
        <v>29760</v>
      </c>
      <c r="E6" s="37" t="s">
        <v>38964</v>
      </c>
      <c r="F6" s="38">
        <v>45938.14398148148</v>
      </c>
      <c r="G6" s="39">
        <f ca="1">IFERROR(NOW()-F6,"-")</f>
        <v>0.13441736111417413</v>
      </c>
      <c r="H6" s="38">
        <v>45937.893564814818</v>
      </c>
      <c r="I6" s="37" t="str">
        <f>IFERROR(VLOOKUP(D6,DB!A:F,6,0),"")</f>
        <v>SCECO</v>
      </c>
      <c r="J6" s="37" t="str">
        <f>IFERROR(VLOOKUP(D6,DB!A:G,7,0),"")</f>
        <v>Dead</v>
      </c>
      <c r="K6" s="37" t="s">
        <v>39072</v>
      </c>
      <c r="L6" s="37" t="str">
        <f>IFERROR(VLOOKUP(D6,DB!A:I,9,0),"")</f>
        <v>Latis</v>
      </c>
      <c r="M6" s="128"/>
    </row>
    <row r="7" spans="1:13" ht="15">
      <c r="A7" s="37" t="s">
        <v>39073</v>
      </c>
      <c r="B7" s="37" t="str">
        <f>IFERROR(VLOOKUP(D7,DB!A:K,11,0),"")</f>
        <v>R5</v>
      </c>
      <c r="C7" s="37">
        <v>1</v>
      </c>
      <c r="D7" s="37" t="s">
        <v>35908</v>
      </c>
      <c r="E7" s="37" t="s">
        <v>38964</v>
      </c>
      <c r="F7" s="38">
        <v>45938.230081018519</v>
      </c>
      <c r="G7" s="39">
        <f ca="1">IFERROR(NOW()-F7,"-")</f>
        <v>4.8317824075638782E-2</v>
      </c>
      <c r="H7" s="38">
        <v>45938.224421296298</v>
      </c>
      <c r="I7" s="37" t="str">
        <f>IFERROR(VLOOKUP(D7,DB!A:F,6,0),"")</f>
        <v>Generator-SG</v>
      </c>
      <c r="J7" s="37" t="str">
        <f>IFERROR(VLOOKUP(D7,DB!A:G,7,0),"")</f>
        <v>Vandalized</v>
      </c>
      <c r="K7" s="37" t="s">
        <v>39074</v>
      </c>
      <c r="L7" s="37" t="str">
        <f>IFERROR(VLOOKUP(D7,DB!A:I,9,0),"")</f>
        <v>Latis</v>
      </c>
      <c r="M7" s="128"/>
    </row>
    <row r="8" spans="1:13" ht="15">
      <c r="A8" s="37"/>
      <c r="B8" s="37" t="str">
        <f>IFERROR(VLOOKUP(D8,DB!A:K,11,0),"")</f>
        <v/>
      </c>
      <c r="C8" s="37"/>
      <c r="D8" s="37"/>
      <c r="E8" s="37"/>
      <c r="F8" s="38"/>
      <c r="G8" s="39">
        <f ca="1">IFERROR(NOW()-F8,"-")</f>
        <v>45938.278398842594</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45938.278398842594</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45938.278398842594</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45938.278398842594</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45938.278398842594</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45938.278398842594</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45938.278398842594</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45938.278398842594</v>
      </c>
      <c r="H15" s="38"/>
      <c r="I15" s="37" t="str">
        <f>IFERROR(VLOOKUP(D15,DB!A:F,6,0),"")</f>
        <v/>
      </c>
      <c r="J15" s="37" t="str">
        <f>IFERROR(VLOOKUP(D15,DB!A:G,7,0),"")</f>
        <v/>
      </c>
      <c r="K15" s="37"/>
      <c r="L15" s="37" t="str">
        <f>IFERROR(VLOOKUP(D15,DB!A:I,9,0),"")</f>
        <v/>
      </c>
      <c r="M15" s="128"/>
    </row>
    <row r="16" spans="1:13" ht="15">
      <c r="A16" s="84"/>
      <c r="B16" s="84" t="str">
        <f>IFERROR(VLOOKUP(D16,DB!A:K,11,0),"")</f>
        <v/>
      </c>
      <c r="C16" s="84"/>
      <c r="D16" s="84"/>
      <c r="E16" s="84"/>
      <c r="F16" s="126"/>
      <c r="G16" s="127">
        <f ca="1">IFERROR(NOW()-F16,"-")</f>
        <v>45938.278398842594</v>
      </c>
      <c r="H16" s="126"/>
      <c r="I16" s="84" t="str">
        <f>IFERROR(VLOOKUP(D16,DB!A:F,6,0),"")</f>
        <v/>
      </c>
      <c r="J16" s="84" t="str">
        <f>IFERROR(VLOOKUP(D16,DB!A:G,7,0),"")</f>
        <v/>
      </c>
      <c r="K16" s="84"/>
      <c r="L16" s="84" t="str">
        <f>IFERROR(VLOOKUP(D16,DB!A:I,9,0),"")</f>
        <v/>
      </c>
      <c r="M16" s="128"/>
    </row>
    <row r="17" spans="1:12" ht="15">
      <c r="A17" s="84"/>
      <c r="B17" s="84" t="str">
        <f>IFERROR(VLOOKUP(D17,DB!A:K,11,0),"")</f>
        <v/>
      </c>
      <c r="C17" s="84"/>
      <c r="D17" s="84"/>
      <c r="E17" s="84"/>
      <c r="F17" s="126"/>
      <c r="G17" s="127">
        <f ca="1">IFERROR(NOW()-F17,"-")</f>
        <v>45938.278398842594</v>
      </c>
      <c r="H17" s="126"/>
      <c r="I17" s="84" t="str">
        <f>IFERROR(VLOOKUP(D17,DB!A:F,6,0),"")</f>
        <v/>
      </c>
      <c r="J17" s="84" t="str">
        <f>IFERROR(VLOOKUP(D17,DB!A:G,7,0),"")</f>
        <v/>
      </c>
      <c r="K17" s="84"/>
      <c r="L17" s="84" t="str">
        <f>IFERROR(VLOOKUP(D17,DB!A:I,9,0),"")</f>
        <v/>
      </c>
    </row>
    <row r="18" spans="1:12" ht="15">
      <c r="A18" s="37"/>
      <c r="B18" s="37" t="str">
        <f>IFERROR(VLOOKUP(D18,DB!A:K,11,0),"")</f>
        <v/>
      </c>
      <c r="C18" s="37"/>
      <c r="D18" s="37"/>
      <c r="E18" s="37"/>
      <c r="F18" s="38"/>
      <c r="G18" s="39">
        <f ca="1">IFERROR(NOW()-F18,"-")</f>
        <v>45938.278398842594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45938.278398842594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45938.278398842594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45938.278398842594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45938.278398842594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45938.278398842594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45938.278398842594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45938.278398842594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45938.278398842594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45938.278398842594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45938.278398842594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45938.278398842594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45938.278398842594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45938.278398842594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45938.278398842594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45938.278398842594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45938.278398842594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45938.278398842594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45938.278398842594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45938.278398842594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45938.278398842594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45938.278398842594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45938.278398842594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45938.278398842594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45938.278398842594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45938.278398842594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45938.278398842594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45938.278398842594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45938.278398842594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45938.278398842594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45938.278398842594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45938.278398842594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45938.278398842594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45938.278398842594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45938.278398842594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45938.278398842594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45938.278398842594</v>
      </c>
      <c r="H54" s="38"/>
      <c r="I54" s="37" t="str">
        <f>IFERROR(VLOOKUP(D54,DB!A:F,6,0),"")</f>
        <v/>
      </c>
      <c r="J54" s="37" t="str">
        <f>IFERROR(VLOOKUP(D54,DB!A:G,7,0),"")</f>
        <v/>
      </c>
      <c r="K54" s="37"/>
      <c r="L54" s="37" t="str">
        <f>IFERROR(VLOOKUP(D54,DB!A:I,9,0),"")</f>
        <v/>
      </c>
    </row>
    <row r="55" spans="1:12" ht="15">
      <c r="A55" s="84"/>
      <c r="B55" s="84" t="str">
        <f>IFERROR(VLOOKUP(D55,DB!A:K,11,0),"")</f>
        <v/>
      </c>
      <c r="C55" s="84"/>
      <c r="D55" s="84"/>
      <c r="E55" s="84"/>
      <c r="F55" s="126"/>
      <c r="G55" s="127">
        <f ca="1">IFERROR(NOW()-F55,"-")</f>
        <v>45938.278398842594</v>
      </c>
      <c r="H55" s="126"/>
      <c r="I55" s="84" t="str">
        <f>IFERROR(VLOOKUP(D55,DB!A:F,6,0),"")</f>
        <v/>
      </c>
      <c r="J55" s="84" t="str">
        <f>IFERROR(VLOOKUP(D55,DB!A:G,7,0),"")</f>
        <v/>
      </c>
      <c r="K55" s="84"/>
      <c r="L55" s="84" t="str">
        <f>IFERROR(VLOOKUP(D55,DB!A:I,9,0),"")</f>
        <v/>
      </c>
    </row>
    <row r="56" spans="1:12" ht="15">
      <c r="A56" s="37"/>
      <c r="B56" s="37" t="str">
        <f>IFERROR(VLOOKUP(D56,DB!A:K,11,0),"")</f>
        <v/>
      </c>
      <c r="C56" s="37"/>
      <c r="D56" s="37"/>
      <c r="E56" s="37"/>
      <c r="F56" s="38"/>
      <c r="G56" s="39">
        <f ca="1">IFERROR(NOW()-F56,"-")</f>
        <v>45938.278398842594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45938.278398842594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45938.278398842594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45938.278398842594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45938.278398842594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45938.278398842594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45938.278398842594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45938.278398842594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45938.278398842594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45938.278398842594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45938.278398842594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45938.278398842594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45938.278398842594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45938.278398842594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45938.278398842594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45938.278398842594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45938.278398842594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45938.278398842594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45938.278398842594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45938.278398842594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45938.278398842594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45938.278398842594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45938.278398842594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45938.278398842594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45938.278398842594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45938.278398842594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45938.278398842594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45938.278398842594</v>
      </c>
      <c r="H83" s="38"/>
      <c r="I83" s="37" t="str">
        <f>IFERROR(VLOOKUP(D83,DB!A:F,6,0),"")</f>
        <v/>
      </c>
      <c r="J83" s="37" t="str">
        <f>IFERROR(VLOOKUP(D83,DB!A:G,7,0),"")</f>
        <v/>
      </c>
      <c r="K83" s="37"/>
      <c r="L83" s="37" t="str">
        <f>IFERROR(VLOOKUP(D83,DB!A:I,9,0),"")</f>
        <v/>
      </c>
    </row>
    <row r="84" spans="1:12" ht="15">
      <c r="A84" s="84"/>
      <c r="B84" s="84" t="str">
        <f>IFERROR(VLOOKUP(D84,DB!A:K,11,0),"")</f>
        <v/>
      </c>
      <c r="C84" s="84"/>
      <c r="D84" s="84"/>
      <c r="E84" s="84"/>
      <c r="F84" s="126"/>
      <c r="G84" s="127">
        <f ca="1">IFERROR(NOW()-F84,"-")</f>
        <v>45938.278398842594</v>
      </c>
      <c r="H84" s="126"/>
      <c r="I84" s="84" t="str">
        <f>IFERROR(VLOOKUP(D84,DB!A:F,6,0),"")</f>
        <v/>
      </c>
      <c r="J84" s="84" t="str">
        <f>IFERROR(VLOOKUP(D84,DB!A:G,7,0),"")</f>
        <v/>
      </c>
      <c r="K84" s="84"/>
      <c r="L84" s="84" t="str">
        <f>IFERROR(VLOOKUP(D84,DB!A:I,9,0),"")</f>
        <v/>
      </c>
    </row>
    <row r="85" spans="1:12" ht="15">
      <c r="A85" s="37"/>
      <c r="B85" s="37" t="str">
        <f>IFERROR(VLOOKUP(D85,DB!A:K,11,0),"")</f>
        <v/>
      </c>
      <c r="C85" s="37"/>
      <c r="D85" s="37"/>
      <c r="E85" s="37"/>
      <c r="F85" s="38"/>
      <c r="G85" s="39">
        <f ca="1">IFERROR(NOW()-F85,"-")</f>
        <v>45938.278398842594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45938.278398842594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45938.278398842594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45938.278398842594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45938.278398842594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45938.278398842594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45938.278398842594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45938.278398842594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45938.278398842594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45938.278398842594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45938.278398842594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45938.278398842594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45938.278398842594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45938.278398842594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45938.278398842594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45938.278398842594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45938.278398842594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45938.278398842594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45938.278398842594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45938.278398842594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45938.278398842594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45938.278398842594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45938.278398842594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45938.278398842594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45938.278398842594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45938.278398842594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45938.278398842594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45938.278398842594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45938.278398842594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45938.278398842594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45938.278398842594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45938.278398842594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45938.278398842594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45938.278398842594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45938.278398842594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45938.278398842594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45938.278398842594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45938.278398842594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45938.278398842594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45938.278398842594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45938.278398842594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45938.278398842594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45938.278398842594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45938.278398842594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45938.278398842594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45938.278398842594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45938.278398842594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45938.278398842594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45938.278398842594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45938.278398842594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45938.278398842594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45938.278398842594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45938.278398842594</v>
      </c>
      <c r="H137" s="38"/>
      <c r="I137" s="37" t="str">
        <f>IFERROR(VLOOKUP(D137,DB!A:F,6,0),"")</f>
        <v/>
      </c>
      <c r="J137" s="37" t="str">
        <f>IFERROR(VLOOKUP(D137,DB!A:G,7,0),"")</f>
        <v/>
      </c>
      <c r="K137" s="37"/>
      <c r="L137" s="37" t="str">
        <f>IFERROR(VLOOKUP(D137,DB!A:I,9,0),"")</f>
        <v/>
      </c>
    </row>
    <row r="138" spans="1:12" ht="15">
      <c r="A138" s="84"/>
      <c r="B138" s="84" t="str">
        <f>IFERROR(VLOOKUP(D138,DB!A:K,11,0),"")</f>
        <v/>
      </c>
      <c r="C138" s="84"/>
      <c r="D138" s="84"/>
      <c r="E138" s="84"/>
      <c r="F138" s="126"/>
      <c r="G138" s="127">
        <f ca="1">IFERROR(NOW()-F138,"-")</f>
        <v>45938.278398842594</v>
      </c>
      <c r="H138" s="126"/>
      <c r="I138" s="84" t="str">
        <f>IFERROR(VLOOKUP(D138,DB!A:F,6,0),"")</f>
        <v/>
      </c>
      <c r="J138" s="84" t="str">
        <f>IFERROR(VLOOKUP(D138,DB!A:G,7,0),"")</f>
        <v/>
      </c>
      <c r="K138" s="84"/>
      <c r="L138" s="84" t="str">
        <f>IFERROR(VLOOKUP(D138,DB!A:I,9,0),"")</f>
        <v/>
      </c>
    </row>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8" ht="15"/>
    <row r="409" ht="15"/>
    <row r="410" ht="15"/>
    <row r="411" ht="15"/>
    <row r="412" ht="15"/>
    <row r="413" ht="15"/>
    <row r="415" ht="15"/>
    <row r="416" ht="15"/>
    <row r="417" ht="15"/>
    <row r="418" ht="15"/>
    <row r="419" ht="15"/>
    <row r="420" ht="15"/>
    <row r="421" ht="15"/>
    <row r="422"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8" ht="15"/>
    <row r="469" ht="15"/>
    <row r="470"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8" ht="15"/>
    <row r="789" ht="15"/>
    <row r="790" ht="15"/>
    <row r="791" ht="15"/>
    <row r="792" ht="15"/>
    <row r="793" ht="15"/>
    <row r="797" ht="15"/>
    <row r="798" ht="15"/>
    <row r="808" ht="15"/>
    <row r="813" ht="15"/>
    <row r="824" ht="15"/>
    <row r="825" ht="15"/>
    <row r="832" ht="15"/>
    <row r="833" ht="15"/>
    <row r="837" ht="15"/>
    <row r="838" ht="15"/>
    <row r="839" ht="15"/>
    <row r="846" ht="15"/>
    <row r="847" ht="15"/>
    <row r="848" ht="15"/>
    <row r="849" ht="15"/>
    <row r="851" ht="15"/>
    <row r="852" ht="15"/>
    <row r="853" ht="15"/>
    <row r="856" ht="15"/>
    <row r="857" ht="15"/>
    <row r="858" ht="15"/>
    <row r="859" ht="15"/>
    <row r="861" ht="15"/>
    <row r="862" ht="15"/>
    <row r="863" ht="15"/>
    <row r="864" ht="15"/>
    <row r="865" ht="15"/>
    <row r="866" ht="15"/>
    <row r="868" ht="15"/>
    <row r="869" ht="15"/>
    <row r="871" ht="15"/>
    <row r="872" ht="15"/>
    <row r="874" ht="15"/>
    <row r="875" ht="15"/>
    <row r="876" ht="15"/>
    <row r="878" ht="15"/>
    <row r="879" ht="15"/>
    <row r="880" ht="15"/>
    <row r="881" ht="15"/>
    <row r="882" ht="15"/>
    <row r="886" ht="15"/>
    <row r="887" ht="15"/>
    <row r="888" ht="15"/>
    <row r="889" ht="15"/>
    <row r="892" ht="15"/>
    <row r="893" ht="15"/>
    <row r="896" ht="15"/>
    <row r="937" ht="15"/>
    <row r="938" ht="15"/>
    <row r="941" ht="15"/>
    <row r="942" ht="15"/>
    <row r="949" ht="15"/>
    <row r="950" ht="15"/>
    <row r="953" ht="15"/>
    <row r="955" ht="15"/>
    <row r="957" ht="15"/>
    <row r="958" ht="15"/>
    <row r="959" ht="15"/>
    <row r="962" ht="15"/>
    <row r="963" ht="15"/>
    <row r="965" ht="15"/>
    <row r="968" ht="15"/>
    <row r="969" ht="15"/>
    <row r="971" ht="15"/>
    <row r="972" ht="15"/>
    <row r="973" ht="15"/>
    <row r="974" ht="15"/>
    <row r="975" ht="15"/>
    <row r="978" ht="15"/>
    <row r="979" ht="15"/>
    <row r="980" ht="15"/>
    <row r="981" ht="15"/>
    <row r="982" ht="15"/>
    <row r="983" ht="15"/>
    <row r="985" ht="15"/>
    <row r="987" ht="15"/>
    <row r="989" ht="15"/>
    <row r="990" ht="15"/>
    <row r="991" ht="15"/>
    <row r="993" ht="15"/>
    <row r="994" ht="15"/>
    <row r="995" ht="15"/>
    <row r="996" ht="15"/>
    <row r="997" ht="15"/>
    <row r="998" ht="15"/>
    <row r="999" ht="15"/>
    <row r="1001" ht="15"/>
    <row r="1002" ht="15"/>
    <row r="1003" ht="15"/>
    <row r="1008" ht="15"/>
    <row r="1009" ht="15"/>
    <row r="1013" ht="15"/>
    <row r="1014" ht="15"/>
    <row r="1015" ht="15"/>
    <row r="1018" ht="15"/>
    <row r="1020" ht="15"/>
    <row r="1024" ht="15"/>
    <row r="1028" ht="15"/>
    <row r="1034" ht="15"/>
    <row r="1035" ht="15"/>
    <row r="1037" ht="15"/>
    <row r="1038" ht="15"/>
    <row r="1040" ht="15"/>
    <row r="1043" ht="15"/>
    <row r="1044" ht="15"/>
    <row r="1046" ht="15"/>
    <row r="1048" ht="15"/>
    <row r="1050" ht="15"/>
    <row r="1052" ht="15"/>
    <row r="1053" ht="15"/>
    <row r="1054" ht="15"/>
    <row r="1056" ht="15"/>
    <row r="1057" ht="15"/>
    <row r="1058" ht="15"/>
    <row r="1059" ht="15"/>
    <row r="1062" ht="15"/>
    <row r="1236" ht="15"/>
    <row r="1237" ht="15"/>
    <row r="1247" ht="15"/>
    <row r="1248" ht="15"/>
    <row r="1249" ht="15"/>
    <row r="1255" ht="15"/>
    <row r="1256" ht="15"/>
    <row r="1257" ht="15"/>
    <row r="1258" ht="15"/>
    <row r="1260" ht="15"/>
    <row r="1263" ht="15"/>
    <row r="1264" ht="15"/>
    <row r="1265" ht="15"/>
    <row r="1266" ht="15"/>
    <row r="1268" ht="15"/>
    <row r="1269" ht="15"/>
    <row r="1271" ht="15"/>
    <row r="1272" ht="15"/>
    <row r="1273" ht="15"/>
    <row r="1274" ht="15"/>
    <row r="1276" ht="15"/>
    <row r="1277" ht="15"/>
    <row r="1278" ht="15"/>
    <row r="1281" ht="15"/>
    <row r="1282" ht="15"/>
    <row r="1285" ht="15"/>
    <row r="1286" ht="15"/>
    <row r="1287" ht="15"/>
    <row r="1288" ht="15"/>
    <row r="1289" ht="15"/>
    <row r="1290" ht="15"/>
    <row r="1291" ht="15"/>
    <row r="1292" ht="15"/>
    <row r="1294" ht="15"/>
    <row r="1296" ht="15"/>
    <row r="1297" ht="15"/>
    <row r="1298" ht="15"/>
    <row r="1301" ht="15"/>
    <row r="1311" ht="15"/>
    <row r="1314" ht="15"/>
    <row r="1315" ht="15"/>
    <row r="1319" ht="15"/>
    <row r="1323" ht="15"/>
    <row r="1326" ht="15"/>
    <row r="1328" ht="15"/>
    <row r="1329" ht="15"/>
    <row r="1332" ht="15"/>
    <row r="1334" ht="15"/>
    <row r="1337" ht="15"/>
    <row r="1338" ht="15"/>
    <row r="1339" ht="15"/>
    <row r="1341" ht="15"/>
    <row r="1343" ht="15"/>
    <row r="1344" ht="15"/>
    <row r="1345" ht="15"/>
    <row r="1349" ht="15"/>
    <row r="1350" ht="15"/>
    <row r="1351" ht="15"/>
    <row r="1353" ht="15"/>
    <row r="1354" ht="15"/>
    <row r="1355" ht="15"/>
    <row r="1356" ht="15"/>
    <row r="1358" ht="15"/>
    <row r="1369"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tabSelected="1" workbookViewId="0">
      <selection activeCell="A10" sqref="A10"/>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39075</v>
      </c>
      <c r="B2" s="112" t="s">
        <v>5398</v>
      </c>
      <c r="C2" s="129">
        <v>1</v>
      </c>
      <c r="D2" s="112" t="s">
        <v>34463</v>
      </c>
      <c r="E2" s="129" t="s">
        <v>39076</v>
      </c>
      <c r="F2" s="130">
        <v>45926.772847222222</v>
      </c>
      <c r="G2" s="81">
        <f ca="1">IFERROR(NOW()-F2,"-")</f>
        <v>11.505551620371989</v>
      </c>
      <c r="H2" s="131">
        <v>45927.449074074102</v>
      </c>
      <c r="I2" s="112" t="str">
        <f>IFERROR(VLOOKUP(D2,DB!A:F,6,0),"")</f>
        <v>SCECO</v>
      </c>
      <c r="J2" s="112" t="str">
        <f>IFERROR(VLOOKUP(D2,DB!A:G,7,0),"")</f>
        <v>Weak</v>
      </c>
      <c r="K2" s="129" t="s">
        <v>39077</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45938.278398842594</v>
      </c>
      <c r="H3" s="131">
        <v>45927.987534722219</v>
      </c>
      <c r="I3" s="112" t="str">
        <f>IFERROR(VLOOKUP(D3,DB!A:F,6,0),"")</f>
        <v>SCECO</v>
      </c>
      <c r="J3" s="112" t="str">
        <f>IFERROR(VLOOKUP(D3,DB!A:G,7,0),"")</f>
        <v>Vandalized</v>
      </c>
      <c r="K3" s="129" t="s">
        <v>39078</v>
      </c>
      <c r="L3" s="118" t="str">
        <f>IFERROR(VLOOKUP(D3,DB!A:I,9,0),"")</f>
        <v>Latis</v>
      </c>
    </row>
    <row r="4" spans="1:16383" ht="31.5" customHeight="1">
      <c r="A4" s="129" t="s">
        <v>39079</v>
      </c>
      <c r="B4" s="112" t="s">
        <v>5398</v>
      </c>
      <c r="C4" s="129">
        <v>1</v>
      </c>
      <c r="D4" s="112" t="s">
        <v>32861</v>
      </c>
      <c r="E4" s="129" t="s">
        <v>39076</v>
      </c>
      <c r="F4" s="130">
        <v>45933.880972222221</v>
      </c>
      <c r="G4" s="81">
        <f ca="1">IFERROR(NOW()-F4,"-")</f>
        <v>4.3974266203731531</v>
      </c>
      <c r="H4" s="131">
        <v>45929.455266203702</v>
      </c>
      <c r="I4" s="112" t="str">
        <f>IFERROR(VLOOKUP(D4,DB!A:F,6,0),"")</f>
        <v>SCECO</v>
      </c>
      <c r="J4" s="112" t="str">
        <f>IFERROR(VLOOKUP(D4,DB!A:G,7,0),"")</f>
        <v>In progress</v>
      </c>
      <c r="K4" s="129" t="s">
        <v>39077</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39080</v>
      </c>
      <c r="B5" s="112" t="s">
        <v>5398</v>
      </c>
      <c r="C5" s="129">
        <v>1</v>
      </c>
      <c r="D5" s="112" t="s">
        <v>33408</v>
      </c>
      <c r="E5" s="129" t="s">
        <v>38964</v>
      </c>
      <c r="F5" s="130">
        <v>45934.942245370374</v>
      </c>
      <c r="G5" s="81">
        <f ca="1">IFERROR(NOW()-F5,"-")</f>
        <v>3.336153472220758</v>
      </c>
      <c r="H5" s="131">
        <v>45934.470231481479</v>
      </c>
      <c r="I5" s="112" t="str">
        <f>IFERROR(VLOOKUP(D5,DB!A:F,6,0),"")</f>
        <v>SCECO</v>
      </c>
      <c r="J5" s="112" t="str">
        <f>IFERROR(VLOOKUP(D5,DB!A:G,7,0),"")</f>
        <v>Dead</v>
      </c>
      <c r="K5" s="129" t="s">
        <v>39077</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39081</v>
      </c>
      <c r="B6" s="112" t="str">
        <f>IFERROR(VLOOKUP(D6,DB!A:K,11,0),"")</f>
        <v>R6</v>
      </c>
      <c r="C6" s="114">
        <v>1</v>
      </c>
      <c r="D6" s="112" t="s">
        <v>33684</v>
      </c>
      <c r="E6" s="129" t="s">
        <v>39076</v>
      </c>
      <c r="F6" s="116">
        <v>45937.809027777781</v>
      </c>
      <c r="G6" s="81">
        <f ca="1">IFERROR(NOW()-F6,"-")</f>
        <v>0.46937106481345836</v>
      </c>
      <c r="H6" s="116">
        <v>45937.667847222219</v>
      </c>
      <c r="I6" s="112" t="str">
        <f>IFERROR(VLOOKUP(D6,DB!A:F,6,0),"")</f>
        <v>SCECO</v>
      </c>
      <c r="J6" s="112" t="str">
        <f>IFERROR(VLOOKUP(D6,DB!A:G,7,0),"")</f>
        <v>Weak</v>
      </c>
      <c r="K6" s="117" t="s">
        <v>39082</v>
      </c>
      <c r="L6" s="118" t="str">
        <f>IFERROR(VLOOKUP(D6,DB!A:I,9,0),"")</f>
        <v>Latis</v>
      </c>
    </row>
    <row r="7" spans="1:16383" ht="31.5" customHeight="1">
      <c r="A7" s="113" t="s">
        <v>39083</v>
      </c>
      <c r="B7" s="112" t="str">
        <f>IFERROR(VLOOKUP(D7,DB!A:K,11,0),"")</f>
        <v>R6</v>
      </c>
      <c r="C7" s="114">
        <v>2</v>
      </c>
      <c r="D7" s="112" t="s">
        <v>35259</v>
      </c>
      <c r="E7" s="115" t="s">
        <v>39043</v>
      </c>
      <c r="F7" s="116"/>
      <c r="G7" s="81">
        <f ca="1">IFERROR(NOW()-F7,"-")</f>
        <v>45938.278398842594</v>
      </c>
      <c r="H7" s="116">
        <v>45938.258414351854</v>
      </c>
      <c r="I7" s="112" t="str">
        <f>IFERROR(VLOOKUP(D7,DB!A:F,6,0),"")</f>
        <v>SCECO</v>
      </c>
      <c r="J7" s="112" t="str">
        <f>IFERROR(VLOOKUP(D7,DB!A:G,7,0),"")</f>
        <v>Dead</v>
      </c>
      <c r="K7" s="117"/>
      <c r="L7" s="118" t="str">
        <f>IFERROR(VLOOKUP(D7,DB!A:I,9,0),"")</f>
        <v>Latis</v>
      </c>
    </row>
    <row r="8" spans="1:16383" ht="31.5" customHeight="1">
      <c r="A8" s="113" t="s">
        <v>39083</v>
      </c>
      <c r="B8" s="112" t="str">
        <f>IFERROR(VLOOKUP(D8,DB!A:K,11,0),"")</f>
        <v>R6</v>
      </c>
      <c r="C8" s="114">
        <v>1</v>
      </c>
      <c r="D8" s="112" t="s">
        <v>36789</v>
      </c>
      <c r="E8" s="115" t="s">
        <v>39043</v>
      </c>
      <c r="F8" s="116"/>
      <c r="G8" s="81">
        <f ca="1">IFERROR(NOW()-F8,"-")</f>
        <v>45938.278398842594</v>
      </c>
      <c r="H8" s="116">
        <v>45938.258425925924</v>
      </c>
      <c r="I8" s="112" t="str">
        <f>IFERROR(VLOOKUP(D8,DB!A:F,6,0),"")</f>
        <v>SCECO</v>
      </c>
      <c r="J8" s="112" t="str">
        <f>IFERROR(VLOOKUP(D8,DB!A:G,7,0),"")</f>
        <v>Vandalized</v>
      </c>
      <c r="K8" s="117" t="s">
        <v>39084</v>
      </c>
      <c r="L8" s="118" t="str">
        <f>IFERROR(VLOOKUP(D8,DB!A:I,9,0),"")</f>
        <v>Latis</v>
      </c>
    </row>
    <row r="9" spans="1:16383" ht="31.5" customHeight="1">
      <c r="A9" s="113" t="s">
        <v>39085</v>
      </c>
      <c r="B9" s="112" t="str">
        <f>IFERROR(VLOOKUP(D9,DB!A:K,11,0),"")</f>
        <v>R6</v>
      </c>
      <c r="C9" s="114">
        <v>1</v>
      </c>
      <c r="D9" s="112" t="s">
        <v>35598</v>
      </c>
      <c r="E9" s="115"/>
      <c r="F9" s="116"/>
      <c r="G9" s="81">
        <f ca="1">IFERROR(NOW()-F9,"-")</f>
        <v>45938.278398842594</v>
      </c>
      <c r="H9" s="116">
        <v>45938.264317129629</v>
      </c>
      <c r="I9" s="112" t="str">
        <f>IFERROR(VLOOKUP(D9,DB!A:F,6,0),"")</f>
        <v>SCECO</v>
      </c>
      <c r="J9" s="112" t="str">
        <f>IFERROR(VLOOKUP(D9,DB!A:G,7,0),"")</f>
        <v>Vandalized</v>
      </c>
      <c r="K9" s="117" t="s">
        <v>39086</v>
      </c>
      <c r="L9" s="118" t="str">
        <f>IFERROR(VLOOKUP(D9,DB!A:I,9,0),"")</f>
        <v>Latis</v>
      </c>
    </row>
    <row r="10" spans="1:16383" ht="31.5" customHeight="1">
      <c r="A10" s="113"/>
      <c r="B10" s="112" t="str">
        <f>IFERROR(VLOOKUP(D10,DB!A:K,11,0),"")</f>
        <v/>
      </c>
      <c r="C10" s="114"/>
      <c r="D10" s="112"/>
      <c r="E10" s="115"/>
      <c r="F10" s="116"/>
      <c r="G10" s="81">
        <f ca="1">IFERROR(NOW()-F10,"-")</f>
        <v>45938.278398842594</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45938.278398842594</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45938.278398842594</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45938.278398842594</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45938.278398842594</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45938.278398842594</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45938.278398842594</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45938.278398842594</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45938.278398842594</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45938.278398842594</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45938.278398842594</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45938.278398842594</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45938.278398842594</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45938.278398842594</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45938.278398842594</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45938.278398842594</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45938.278398842594</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45938.278398842594</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45938.278398842594</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45938.278398842594</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45938.278398842594</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45938.278398842594</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45938.278398842594</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45938.278398842594</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45938.278398842594</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45938.278398842594</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45938.278398842594</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45938.278398842594</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45938.278398842594</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45938.278398842594</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45938.278398842594</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45938.278398842594</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45938.278398842594</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45938.278398842594</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45938.278398842594</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45938.278398842594</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45938.278398842594</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45938.278398842594</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45938.278398842594</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45938.278398842594</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45938.278398842594</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45938.278398842594</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45938.278398842594</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45938.278398842594</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45938.278398842594</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45938.278398842594</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45938.278398842594</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45938.278398842594</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45938.278398842594</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45938.278398842594</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45938.278398842594</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45938.278398842594</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45938.278398842594</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45938.278398842594</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45938.278398842594</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45938.278398842594</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45938.278398842594</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45938.278398842594</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45938.278398842594</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45938.278398842594</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45938.278398842594</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45938.278398842594</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45938.278398842594</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45938.278398842594</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45938.278398842594</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45938.278398842594</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45938.278398842594</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45938.278398842594</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45938.278398842594</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45938.278398842594</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45938.278398842594</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45938.278398842594</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45938.278398842594</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45938.278398842594</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45938.278398842594</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45938.278398842594</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45938.278398842594</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45938.278398842594</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45938.278398842594</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45938.278398842594</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45938.278398842594</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45938.278398842594</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45938.278398842594</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45938.278398842594</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45938.278398842594</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45938.278398842594</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45938.278398842594</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45938.278398842594</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45938.278398842594</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45938.278398842594</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45938.278398842594</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45938.278398842594</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45938.278398842594</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45938.278398842594</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45938.278398842594</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45938.278398842594</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45938.278398842594</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45938.278398842594</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45938.278398842594</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45938.278398842594</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45938.278398842594</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45938.278398842594</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45938.278398842594</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45938.278398842594</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45938.278398842594</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45938.278398842594</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45938.278398842594</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45938.278398842594</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45938.278398842594</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45938.278398842594</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45938.278398842594</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45938.278398842594</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45938.278398842594</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45938.278398842594</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45938.278398842594</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45938.278398842594</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45938.278398842594</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45938.278398842594</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45938.278398842594</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45938.278398842594</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45938.278398842594</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45938.278398842594</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45938.278398842594</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45938.278398842594</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45938.278398842594</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45938.278398842594</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45938.278398842594</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45938.278398842594</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45938.278398842594</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45938.278398842594</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45938.278398842594</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45938.278398842594</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45938.278398842594</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45938.278398842594</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45938.278398842594</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45938.278398842594</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45938.278398842594</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45938.278398842594</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45938.278398842594</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45938.278398842594</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45938.278398842594</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45938.278398842594</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45938.278398842594</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45938.278398842594</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45938.278398842594</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45938.278398842594</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45938.278398842594</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45938.278398842594</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45938.278398842594</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45938.278398842594</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45938.278398842594</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45938.278398842594</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45938.278398842594</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45938.278398842594</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45938.278398842594</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45938.278398842594</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45938.278398842594</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45938.278398842594</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45938.278398842594</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45938.278398842594</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45938.278398842594</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45938.278398842594</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45938.278398842594</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45938.278398842594</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45938.278398842594</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45938.278398842594</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45938.278398842594</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45938.278398842594</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45938.278398842594</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45938.278398842594</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45938.278398842594</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45938.278398842594</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45938.278398842594</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45938.278398842594</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45938.278398842594</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45938.278398842594</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45938.278398842594</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45938.278398842594</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45938.278398842594</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45938.278398842594</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45938.278398842594</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45938.278398842594</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45938.278398842594</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45938.278398842594</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45938.278398842594</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45938.278398842594</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45938.278398842594</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45938.278398842594</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45938.278398842594</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45938.278398842594</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45938.278398842594</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45938.278398842594</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45938.278398842594</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45938.278398842594</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45938.278398842594</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45938.278398842594</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45938.278398842594</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45938.278398842594</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45938.278398842594</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45938.278398842594</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45938.278398842594</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45938.278398842594</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45938.278398842594</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45938.278398842594</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45938.278398842594</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45938.278398842594</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45938.278398842594</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45938.278398842594</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45938.278398842594</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45938.278398842594</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45938.278398842594</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45938.278398842594</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45938.278398842594</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45938.278398842594</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45938.278398842594</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45938.278398842594</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45938.278398842594</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45938.278398842594</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45938.278398842594</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45938.278398842594</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45938.278398842594</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45938.278398842594</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45938.278398842594</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45938.278398842594</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45938.278398842594</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2025-10-08T03:42:36Z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